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Evershine CPAs Firm Dropbox\Evershine\"/>
    </mc:Choice>
  </mc:AlternateContent>
  <xr:revisionPtr revIDLastSave="0" documentId="8_{80AAD5C2-2DB3-461A-A869-777A19D30DA7}" xr6:coauthVersionLast="47" xr6:coauthVersionMax="47" xr10:uidLastSave="{00000000-0000-0000-0000-000000000000}"/>
  <bookViews>
    <workbookView xWindow="-120" yWindow="-120" windowWidth="29040" windowHeight="15720" xr2:uid="{00000000-000D-0000-FFFF-FFFF00000000}"/>
  </bookViews>
  <sheets>
    <sheet name="01_說明" sheetId="1" r:id="rId1"/>
    <sheet name="02_案件假設" sheetId="2" r:id="rId2"/>
    <sheet name="03_36格明細" sheetId="3" r:id="rId3"/>
    <sheet name="04_16格摘要" sheetId="4" r:id="rId4"/>
    <sheet name="05_Route流程" sheetId="5" r:id="rId5"/>
    <sheet name="06_Common_Knowledge" sheetId="6" r:id="rId6"/>
    <sheet name="07_Logic結論" sheetId="7" r:id="rId7"/>
    <sheet name="08_官方來源" sheetId="8" r:id="rId8"/>
    <sheet name="09_計算_勿刪" sheetId="9" r:id="rId9"/>
    <sheet name="02B_型態比較" sheetId="10" r:id="rId10"/>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9" l="1"/>
  <c r="I40" i="9"/>
  <c r="H40" i="9"/>
  <c r="G40" i="9"/>
  <c r="F40" i="9"/>
  <c r="E40" i="9"/>
  <c r="D40" i="9"/>
  <c r="C9" i="4" s="1"/>
  <c r="B28" i="4" s="1"/>
  <c r="C40" i="9"/>
  <c r="J39" i="9"/>
  <c r="I39" i="9"/>
  <c r="H39" i="9"/>
  <c r="G39" i="9"/>
  <c r="F39" i="9"/>
  <c r="E39" i="9"/>
  <c r="D39" i="9"/>
  <c r="C39" i="9"/>
  <c r="J38" i="9"/>
  <c r="I38" i="9"/>
  <c r="H38" i="9"/>
  <c r="G38" i="9"/>
  <c r="F38" i="9"/>
  <c r="E38" i="9"/>
  <c r="D38" i="9"/>
  <c r="C38" i="9"/>
  <c r="J37" i="9"/>
  <c r="I37" i="9"/>
  <c r="H37" i="9"/>
  <c r="G37" i="9"/>
  <c r="F37" i="9"/>
  <c r="E37" i="9"/>
  <c r="D37" i="9"/>
  <c r="C37" i="9"/>
  <c r="J36" i="9"/>
  <c r="I36" i="9"/>
  <c r="H36" i="9"/>
  <c r="G36" i="9"/>
  <c r="F36" i="9"/>
  <c r="E36" i="9"/>
  <c r="D36" i="9"/>
  <c r="C36" i="9"/>
  <c r="J35" i="9"/>
  <c r="I35" i="9"/>
  <c r="J9" i="4" s="1"/>
  <c r="H35" i="9"/>
  <c r="I9" i="4" s="1"/>
  <c r="G35" i="9"/>
  <c r="H9" i="4" s="1"/>
  <c r="C28" i="4" s="1"/>
  <c r="F35" i="9"/>
  <c r="E9" i="4" s="1"/>
  <c r="E35" i="9"/>
  <c r="D35" i="9"/>
  <c r="C35" i="9"/>
  <c r="J34" i="9"/>
  <c r="I34" i="9"/>
  <c r="H34" i="9"/>
  <c r="G34" i="9"/>
  <c r="F34" i="9"/>
  <c r="E34" i="9"/>
  <c r="D34" i="9"/>
  <c r="C34" i="9"/>
  <c r="J33" i="9"/>
  <c r="I33" i="9"/>
  <c r="H33" i="9"/>
  <c r="G33" i="9"/>
  <c r="F33" i="9"/>
  <c r="E33" i="9"/>
  <c r="D33" i="9"/>
  <c r="C33" i="9"/>
  <c r="J32" i="9"/>
  <c r="I32" i="9"/>
  <c r="H32" i="9"/>
  <c r="G32" i="9"/>
  <c r="F32" i="9"/>
  <c r="E32" i="9"/>
  <c r="D32" i="9"/>
  <c r="C32" i="9"/>
  <c r="J31" i="9"/>
  <c r="I31" i="9"/>
  <c r="H31" i="9"/>
  <c r="G31" i="9"/>
  <c r="F31" i="9"/>
  <c r="E31" i="9"/>
  <c r="D31" i="9"/>
  <c r="C31" i="9"/>
  <c r="J30" i="9"/>
  <c r="I30" i="9"/>
  <c r="H30" i="9"/>
  <c r="G30" i="9"/>
  <c r="F30" i="9"/>
  <c r="E30" i="9"/>
  <c r="D30" i="9"/>
  <c r="C30" i="9"/>
  <c r="J29" i="9"/>
  <c r="I29" i="9"/>
  <c r="H29" i="9"/>
  <c r="G29" i="9"/>
  <c r="F29" i="9"/>
  <c r="E29" i="9"/>
  <c r="D29" i="9"/>
  <c r="C29" i="9"/>
  <c r="J28" i="9"/>
  <c r="I28" i="9"/>
  <c r="H28" i="9"/>
  <c r="G28" i="9"/>
  <c r="F28" i="9"/>
  <c r="E28" i="9"/>
  <c r="D28" i="9"/>
  <c r="C28" i="9"/>
  <c r="J27" i="9"/>
  <c r="I27" i="9"/>
  <c r="H27" i="9"/>
  <c r="G27" i="9"/>
  <c r="F27" i="9"/>
  <c r="E27" i="9"/>
  <c r="D27" i="9"/>
  <c r="C27" i="9"/>
  <c r="J26" i="9"/>
  <c r="I26" i="9"/>
  <c r="H26" i="9"/>
  <c r="G26" i="9"/>
  <c r="F26" i="9"/>
  <c r="E26" i="9"/>
  <c r="D26" i="9"/>
  <c r="C26" i="9"/>
  <c r="J25" i="9"/>
  <c r="I25" i="9"/>
  <c r="H25" i="9"/>
  <c r="G25" i="9"/>
  <c r="F25" i="9"/>
  <c r="E25" i="9"/>
  <c r="D25" i="9"/>
  <c r="C25" i="9"/>
  <c r="J24" i="9"/>
  <c r="I24" i="9"/>
  <c r="H24" i="9"/>
  <c r="G24" i="9"/>
  <c r="F24" i="9"/>
  <c r="E24" i="9"/>
  <c r="D24" i="9"/>
  <c r="C24" i="9"/>
  <c r="J23" i="9"/>
  <c r="I23" i="9"/>
  <c r="J8" i="4" s="1"/>
  <c r="H23" i="9"/>
  <c r="I8" i="4" s="1"/>
  <c r="G23" i="9"/>
  <c r="H8" i="4" s="1"/>
  <c r="C27" i="4" s="1"/>
  <c r="F23" i="9"/>
  <c r="E8" i="4" s="1"/>
  <c r="E23" i="9"/>
  <c r="D8" i="4" s="1"/>
  <c r="D23" i="9"/>
  <c r="C8" i="4" s="1"/>
  <c r="C23" i="9"/>
  <c r="B8" i="4" s="1"/>
  <c r="B27" i="4" s="1"/>
  <c r="J22" i="9"/>
  <c r="I22" i="9"/>
  <c r="H22" i="9"/>
  <c r="G22" i="9"/>
  <c r="F22" i="9"/>
  <c r="E22" i="9"/>
  <c r="D22" i="9"/>
  <c r="C22" i="9"/>
  <c r="J21" i="9"/>
  <c r="I21" i="9"/>
  <c r="H21" i="9"/>
  <c r="G21" i="9"/>
  <c r="F21" i="9"/>
  <c r="E21" i="9"/>
  <c r="D21" i="9"/>
  <c r="C21" i="9"/>
  <c r="J20" i="9"/>
  <c r="I20" i="9"/>
  <c r="H20" i="9"/>
  <c r="G20" i="9"/>
  <c r="F20" i="9"/>
  <c r="E20" i="9"/>
  <c r="D20" i="9"/>
  <c r="C20" i="9"/>
  <c r="J19" i="9"/>
  <c r="I19" i="9"/>
  <c r="H19" i="9"/>
  <c r="G19" i="9"/>
  <c r="F19" i="9"/>
  <c r="E19" i="9"/>
  <c r="D19" i="9"/>
  <c r="C19" i="9"/>
  <c r="J18" i="9"/>
  <c r="I18" i="9"/>
  <c r="H18" i="9"/>
  <c r="G18" i="9"/>
  <c r="F18" i="9"/>
  <c r="E18" i="9"/>
  <c r="D7" i="4" s="1"/>
  <c r="D18" i="9"/>
  <c r="C7" i="4" s="1"/>
  <c r="B26" i="4" s="1"/>
  <c r="C18" i="9"/>
  <c r="J17" i="9"/>
  <c r="I17" i="9"/>
  <c r="H17" i="9"/>
  <c r="G17" i="9"/>
  <c r="F17" i="9"/>
  <c r="E17" i="9"/>
  <c r="D17" i="9"/>
  <c r="C17" i="9"/>
  <c r="J16" i="9"/>
  <c r="I16" i="9"/>
  <c r="H16" i="9"/>
  <c r="G16" i="9"/>
  <c r="F16" i="9"/>
  <c r="E16" i="9"/>
  <c r="D16" i="9"/>
  <c r="C16" i="9"/>
  <c r="J15" i="9"/>
  <c r="K7" i="4" s="1"/>
  <c r="I15" i="9"/>
  <c r="J7" i="4" s="1"/>
  <c r="H15" i="9"/>
  <c r="I7" i="4" s="1"/>
  <c r="G15" i="9"/>
  <c r="H7" i="4" s="1"/>
  <c r="C26" i="4" s="1"/>
  <c r="F15" i="9"/>
  <c r="E15" i="9"/>
  <c r="D15" i="9"/>
  <c r="C15" i="9"/>
  <c r="J14" i="9"/>
  <c r="I14" i="9"/>
  <c r="H14" i="9"/>
  <c r="G14" i="9"/>
  <c r="F14" i="9"/>
  <c r="E14" i="9"/>
  <c r="D14" i="9"/>
  <c r="C14" i="9"/>
  <c r="J13" i="9"/>
  <c r="I13" i="9"/>
  <c r="H13" i="9"/>
  <c r="G13" i="9"/>
  <c r="F13" i="9"/>
  <c r="E13" i="9"/>
  <c r="D13" i="9"/>
  <c r="C13" i="9"/>
  <c r="J12" i="9"/>
  <c r="I12" i="9"/>
  <c r="H12" i="9"/>
  <c r="G12" i="9"/>
  <c r="F12" i="9"/>
  <c r="E12" i="9"/>
  <c r="D12" i="9"/>
  <c r="C12" i="9"/>
  <c r="J11" i="9"/>
  <c r="I11" i="9"/>
  <c r="H11" i="9"/>
  <c r="G11" i="9"/>
  <c r="F11" i="9"/>
  <c r="E11" i="9"/>
  <c r="D11" i="9"/>
  <c r="C11" i="9"/>
  <c r="J10" i="9"/>
  <c r="I10" i="9"/>
  <c r="H10" i="9"/>
  <c r="G10" i="9"/>
  <c r="F10" i="9"/>
  <c r="E10" i="9"/>
  <c r="D10" i="9"/>
  <c r="C10" i="9"/>
  <c r="J9" i="9"/>
  <c r="I9" i="9"/>
  <c r="H9" i="9"/>
  <c r="G9" i="9"/>
  <c r="F9" i="9"/>
  <c r="E9" i="9"/>
  <c r="D9" i="9"/>
  <c r="C9" i="9"/>
  <c r="J8" i="9"/>
  <c r="I8" i="9"/>
  <c r="H8" i="9"/>
  <c r="G8" i="9"/>
  <c r="F8" i="9"/>
  <c r="E8" i="9"/>
  <c r="D8" i="9"/>
  <c r="C8" i="9"/>
  <c r="J7" i="9"/>
  <c r="K6" i="4" s="1"/>
  <c r="I7" i="9"/>
  <c r="H7" i="9"/>
  <c r="G7" i="9"/>
  <c r="F7" i="9"/>
  <c r="E7" i="9"/>
  <c r="D7" i="9"/>
  <c r="C7" i="9"/>
  <c r="J6" i="9"/>
  <c r="I6" i="9"/>
  <c r="H6" i="9"/>
  <c r="G6" i="9"/>
  <c r="F6" i="9"/>
  <c r="E6" i="9"/>
  <c r="D6" i="4" s="1"/>
  <c r="D6" i="9"/>
  <c r="C6" i="4" s="1"/>
  <c r="C6" i="9"/>
  <c r="B6" i="4" s="1"/>
  <c r="B25" i="4" s="1"/>
  <c r="J5" i="9"/>
  <c r="I5" i="9"/>
  <c r="H5" i="9"/>
  <c r="I6" i="4" s="1"/>
  <c r="G5" i="9"/>
  <c r="H6" i="4" s="1"/>
  <c r="F5" i="9"/>
  <c r="E5" i="9"/>
  <c r="D5" i="9"/>
  <c r="C5" i="9"/>
  <c r="K9" i="4"/>
  <c r="D9" i="4"/>
  <c r="B9" i="4"/>
  <c r="K8" i="4"/>
  <c r="E7" i="4"/>
  <c r="B7" i="4"/>
  <c r="J6" i="4"/>
  <c r="E6" i="4"/>
  <c r="C25" i="4" l="1"/>
</calcChain>
</file>

<file path=xl/sharedStrings.xml><?xml version="1.0" encoding="utf-8"?>
<sst xmlns="http://schemas.openxmlformats.org/spreadsheetml/2006/main" count="1900" uniqueCount="1250">
  <si>
    <t>01｜中國外資子公司設立：RNCS × 九項管制因素分析</t>
  </si>
  <si>
    <t>標準案件：單一境外法人股東100%持有有限責任公司，一般管理顧問／軟體開發及IT技術服務、Greenfield新設、非負面清單／非國安敏感領域；另比較股份有限公司；查核日：2026-09-04</t>
  </si>
  <si>
    <t>A. 分析基準與結論</t>
  </si>
  <si>
    <t>B. 三層模型</t>
  </si>
  <si>
    <t>法系／登記模式</t>
  </si>
  <si>
    <t>大陸法系＋行政登記模式。公司由市場監督管理部門／企業登記機關（AMR）核准設立登記並核發營業執照；執照簽發日為公司成立日。中國境內公證人與法院均不是一般外資公司設立的必經形成機關。</t>
  </si>
  <si>
    <t>第一層</t>
  </si>
  <si>
    <t>RNCS｜誰把關</t>
  </si>
  <si>
    <t>R Registrar｜N Notary｜C Court｜S Special Authority</t>
  </si>
  <si>
    <t>標準公司型態</t>
  </si>
  <si>
    <t>有限責任公司（外商投資；單一境外法人股東），功能上相當於 wholly foreign-owned limited liability company。『WFOE／外商獨資企業』可作商業描述，但現行法律型態仍是《公司法》下的有限責任公司。</t>
  </si>
  <si>
    <t>第二層 G1</t>
  </si>
  <si>
    <t>股、證、安</t>
  </si>
  <si>
    <t>OC持股｜SL產業執照｜NS國家安全</t>
  </si>
  <si>
    <t>標準案件</t>
  </si>
  <si>
    <t>一名真實境外法人股東、100%外資、Greenfield新設；一般管理顧問、純軟體開發與IT技術服務；不提供電信／互聯網資訊服務、不落入2024外資准入負面清單或2025市場准入負面清單、不收購敏感既有標的。</t>
  </si>
  <si>
    <t>第二層 G2</t>
  </si>
  <si>
    <t>錢、人、地</t>
  </si>
  <si>
    <t>MC資本｜LR本地責任人｜ADDR地址／場所</t>
  </si>
  <si>
    <t>標準成立主軸</t>
  </si>
  <si>
    <t>CASE雙清單＋國安篩查 → LLC型態／名稱自主申報 → DA0境外文件 → 可選前期費用帳戶 → 地址 → AMR設立／外資初始報告／BO備案 → 營業執照＋統一社會信用代碼 → 印章／稅務／社保 → 銀行FDI外匯登記與資本金帳戶 → 5年內出資 → 牌照／年度報告 → OPERATE。</t>
  </si>
  <si>
    <t>第二層 G3</t>
  </si>
  <si>
    <t>文、款、主</t>
  </si>
  <si>
    <t>DA文件｜FX資金｜UBO控制人</t>
  </si>
  <si>
    <t>36格反向16格</t>
  </si>
  <si>
    <t>標準案件：R-P／A＋N-P／A＋S-O／P／A；中國整體Country Profile：R-P／A＋N-P／A＋S-O／L／P／A；C不命中。N僅命中境外文件認證鏈，不代表中國公司設立採Notary-led。</t>
  </si>
  <si>
    <t>第三層</t>
  </si>
  <si>
    <t>OLPA｜准入效果</t>
  </si>
  <si>
    <t>O Open｜L List-based｜P Conditional｜A Approval／Screening／Notification</t>
  </si>
  <si>
    <t>最終Route Code</t>
  </si>
  <si>
    <t>CN-FIE-LLC-STD｜CASE[2024-FDI-NL:OUT;2025-MA-NL:OUT;GREENFIELD;NON-NS;NON-PRELICENSED-CONSULTING/SOFTWARE]→ENTITY[LLC;1-FOREIGN-CORP-SH;SMALL/FEW-SH=1-DIRECTOR;SUPERVISOR-OMIT-BY-UNANIMOUS-SH-CONSENT;LEGAL-REP=DIRECTOR/MANAGER;PRC-SERVICE-RECIPIENT]→NAME[SELF-DECLARATION]→NSR0[NO-HIT;IF-HIT:PRE-IMPLEMENTATION;15+30+60BD]→DA0[FOREIGN-CORP-QUALIFICATION+ARTICLES/REGISTRY+SH-RES/POA;NOTARY+APOSTILLE-OR-LEGALISE+ZH-TRANS;HK/MO/TW:SPECIAL-RULE]→PRE-FX?[UPFRONT-A/C;NO-PRE-BASIC-INFO-REG]→ADDR[1-REGISTERED-DOMICILE+LOCAL-USE-EVIDENCE]→R1-AMR[APPLICATION+ARTICLES+SH/LEGAL-REP/DIRECTOR+LIAISON/SERVICE-RECIPIENT+FDI-INITIAL+BO]→LICENSE[BUSINESS-LICENCE+USCC;LEGAL-PERSON-BORN]→SEAL/TAX/SOCIAL[LOCAL-ONESTOP]→BANK1[BASE-A/C+FDI-FX-BASIC-INFO+CAPITAL-A/C+KYC]→CAP[NO-GENERAL-FLOOR;SUBSCRIBED;PAY≤5Y;DISCLOSE-CHANGES≤20BD]→S1-SECTOR/PROJECT[AS-APPLICABLE]→ANNUAL[AMR/FDI:1JAN-30JUN;BO/FDI/REG-CHANGE]→OPERATE</t>
  </si>
  <si>
    <t>執行層</t>
  </si>
  <si>
    <t>Execution／Evidence Provider</t>
  </si>
  <si>
    <t>境外登記／公證／Apostille或領事機關、中文翻譯、公司律師、AMR、NDRC／MOFCOM／產業機關、銀行、會計／稅務、地址及牌照顧問；不新增第五種把關者。</t>
  </si>
  <si>
    <t>制度Profile Code</t>
  </si>
  <si>
    <t>CN-CORP-PROFILE｜R-AMR-CONSTITUTIVE/REGISTER/PUBLICITY｜N-FOREIGN-DOC-AUTHENTICATION-ONLY｜C-NONE｜S-NDRC/MOFCOM+SECTOR/NSR+SAFE/PBOC/AML｜BANK-EXECUTION/EVIDENCE</t>
  </si>
  <si>
    <t>反向摘要</t>
  </si>
  <si>
    <t>36格→16格</t>
  </si>
  <si>
    <t>只有直接造成OLPA准入效果的摘要碼回填16格；Ø／GEN的一般合規、承接或證據要求保留在36格。</t>
  </si>
  <si>
    <t>查核日期</t>
  </si>
  <si>
    <t>核心判斷</t>
  </si>
  <si>
    <t>誰管／管什麼／效果</t>
  </si>
  <si>
    <t>RNCS決定誰管；Factors決定管什麼；OLPA決定要求對外資准入的法律效果。</t>
  </si>
  <si>
    <t>RNCS決定誰管；Factors決定管什麼；OLPA決定要求對外資准入的效果。</t>
  </si>
  <si>
    <t>C. 使用提醒</t>
  </si>
  <si>
    <t>1. 必須分開檢查《外商投資准入特別管理措施（負面清單）（2024年版）》與《市場准入負面清單（2025年版）》：前者專門限制外資，後者原則上適用全部經營主體。</t>
  </si>
  <si>
    <t>2. 純軟體開發／技術顧問通常可按清單外一般服務業處理；但SaaS、ICP、雲服務、線上平台、數據處理、地圖、新聞／出版等可能轉入電信、互聯網、數據或內容管制，不得只用『IT』三字判斷。</t>
  </si>
  <si>
    <t>3. 有限責任公司原則無全國統一最低註冊資本，但股東認繳額須按章程自成立日起五年內繳足；數額／期限明顯異常時，登記機關可要求調整。『無一般最低』不等於零資本或無出資責任。</t>
  </si>
  <si>
    <t>4. 一般公司法沒有中國籍／居民董事或公司秘書的普遍要求；但必須登記法定代表人、董事／經理，外商投資企業另有中國境內法律文件送達接受人，銀行、稅務、產業牌照及外籍人員工作許可仍可能要求在地可執行人員。</t>
  </si>
  <si>
    <t>5. 境外法人投資文件依簽發地與文件性質辦公證＋Apostille或領事認證並附中文翻譯；港澳臺投資人依專門規定或協議辦理。臺灣法人文件不能直接套用一般Apostille判斷。</t>
  </si>
  <si>
    <t>6. AMR核發營業執照代表公司成立，不等於已可全面營業；銀行FDI外匯登記、資本金帳戶、稅務、印章、社保、場所及產業牌照仍須依實際業務完成。</t>
  </si>
  <si>
    <t>7. 標準案件選有限責任公司；股份有限公司只有在確有股份型融資／治理目的，且能滿足1至200名發起人、過半數發起人在中國境內有住所，以及設立登記前繳足所認購股份時，才建議採用。</t>
  </si>
  <si>
    <t>02｜中國標準案件假設與Case Key</t>
  </si>
  <si>
    <t>任何一項假設改變，都可能使36格結果、OLPA摘要、公司型態建議或Route Code改變。</t>
  </si>
  <si>
    <t>欄位</t>
  </si>
  <si>
    <t>標準設定</t>
  </si>
  <si>
    <t>為何重要</t>
  </si>
  <si>
    <t>可能改變的36格</t>
  </si>
  <si>
    <t>主要官方來源</t>
  </si>
  <si>
    <t>Jurisdiction</t>
  </si>
  <si>
    <t>CN 中國大陸；以上海一般辦公型服務公司作流程示例，但登記、地址、稅務、銀行與牌照細節須依實際省市重驗。</t>
  </si>
  <si>
    <t>決定AMR線上入口、住所證明、稅務／社保、銀行KYC及地方牌照。</t>
  </si>
  <si>
    <t>全部</t>
  </si>
  <si>
    <t>https://dj.samr.gov.cn/</t>
  </si>
  <si>
    <t>Primary Entity Type</t>
  </si>
  <si>
    <t>有限責任公司（外商投資；單一境外法人股東）</t>
  </si>
  <si>
    <t>可由一名外國法人股東設立；股東以認繳出資額為限負責，最適合集團全資子公司。</t>
  </si>
  <si>
    <t>R全列、N-DA、S全列</t>
  </si>
  <si>
    <t>https://big5.www.gov.cn/gate/big5/www.gov.cn/yaowen/liebiao/202312/content_6923395.htm</t>
  </si>
  <si>
    <t>Alternative Entity</t>
  </si>
  <si>
    <t>股份有限公司（外商投資）</t>
  </si>
  <si>
    <t>需股份型融資或治理時才評估；發起人1至200名、過半數在中國境內有住所，且設立登記前繳足所認購股份。</t>
  </si>
  <si>
    <t>OC、MC、LR、DA、Route</t>
  </si>
  <si>
    <t>Investor／Owner</t>
  </si>
  <si>
    <t>一名真實境外法人股東，最終穿透至自然人受益所有人；非VIE／名義代持。</t>
  </si>
  <si>
    <t>有限責任公司可單一股東；文件認證、FDI報告、BO與銀行KYC均以該控制鏈為核心。</t>
  </si>
  <si>
    <t>OC、DA、UBO、FX</t>
  </si>
  <si>
    <t>https://dj.samr.gov.cn/djfww/zczl/index.html</t>
  </si>
  <si>
    <t>Ownership</t>
  </si>
  <si>
    <t>100%外資；前提是精確活動不落入2024外資准入負面清單的禁止／限制措施。</t>
  </si>
  <si>
    <t>外資清單外原則按內外資一致管理；清單內活動可能禁止、限比、限高管或須前置核准。</t>
  </si>
  <si>
    <t>R-OC、S-OC、S-NS</t>
  </si>
  <si>
    <t>https://www.ndrc.gov.cn/xxgk/jd/jd/202409/t20240907_1392878.html</t>
  </si>
  <si>
    <t>Business Activity</t>
  </si>
  <si>
    <t>一般管理顧問、純軟體開發及IT技術服務；不含ICP／EDI／雲服務、網路出版、地圖、新聞、金融、教育、醫療、人才中介等受管制活動。</t>
  </si>
  <si>
    <t>精確收入、合約、技術架構與經營範圍決定雙清單、產業牌照、數據及國安分支。</t>
  </si>
  <si>
    <t>OC、SL、ADDR、NS</t>
  </si>
  <si>
    <t>https://www.ndrc.gov.cn/xxgk/jd/jd/202504/t20250424_1397372.html</t>
  </si>
  <si>
    <t>Transaction／NS</t>
  </si>
  <si>
    <t>Greenfield新設；非併購既有中國企業、非軍工／軍事設施周邊、非取得重要敏感領域實際控制。</t>
  </si>
  <si>
    <t>敏感領域外資在實施投資前可能須向國安審查工作機制辦公室申報。</t>
  </si>
  <si>
    <t>S-NS、R-NS、S-OC</t>
  </si>
  <si>
    <t>https://www.ndrc.gov.cn/xwdt/xwfb/202012/t20201219_1255024.html</t>
  </si>
  <si>
    <t>Capital</t>
  </si>
  <si>
    <t>依首五年營運預算設定合理註冊資本；有限責任公司股東依章程於成立日起五年內繳足。</t>
  </si>
  <si>
    <t>無全國一般最低額，但產業法可另定最低資本；登記機關可審視明顯異常資本／期限。</t>
  </si>
  <si>
    <t>R-MC、S-MC、FX</t>
  </si>
  <si>
    <t>https://xzfg.moj.gov.cn/front/law/detail?LawID=1727</t>
  </si>
  <si>
    <t>Governance</t>
  </si>
  <si>
    <t>少數股東公司採1名董事；經全體股東一致同意不設監事；法定代表人由執行公司事務的董事或經理擔任；另指定中國境內法律文件送達接受人。</t>
  </si>
  <si>
    <t>區分公司治理、法定代表、送達接受人、銀行／稅務實名及外籍人員工作許可。</t>
  </si>
  <si>
    <t>R-LR、S-LR、DA</t>
  </si>
  <si>
    <t>Address／Location</t>
  </si>
  <si>
    <t>一個合法登記住所及可證明使用權；章程、AMR、稅務、銀行、社保與實際辦公場所資料一致。</t>
  </si>
  <si>
    <t>公司住所通常為主要辦事機構所在地；集中登記／一址多照、住宅或共享空間依地方政策。</t>
  </si>
  <si>
    <t>R-ADDR、S-ADDR</t>
  </si>
  <si>
    <t>https://xzfg.moj.gov.cn/front/law/detail?LawID=685</t>
  </si>
  <si>
    <t>Documents／Authentication</t>
  </si>
  <si>
    <t>境外公司登記／存續、章程、董事會或股東決議、POA、簽署人及UBO文件，依簽發地完成公證、Apostille或領事認證並附中文翻譯。</t>
  </si>
  <si>
    <t>AMR、銀行、產業主管機關及國安審查可能各有文件形式／效期要求；臺灣、港澳依專門規則。</t>
  </si>
  <si>
    <t>R-DA、N-DA、S-DA、UBO</t>
  </si>
  <si>
    <t>https://scjgj.gz.gov.cn/zwfw/fwxz/bgxz/nzdjbgjclgf/content/post_10764914.html</t>
  </si>
  <si>
    <t>Funding／FX</t>
  </si>
  <si>
    <t>由登記股東以可追蹤方式匯入；設立前如需前期費用，可直接在銀行開前期費用帳戶，免辦前置基本資訊登記；設立後辦FDI外匯基本資訊登記及資本金帳戶。</t>
  </si>
  <si>
    <t>取消某一前置登記不等於取消銀行KYC、FDI登記、入帳登記、資金用途與後續匯出證據。</t>
  </si>
  <si>
    <t>FX、MC、UBO</t>
  </si>
  <si>
    <t>https://www.safe.gov.cn/safe/2025/0915/26538.html</t>
  </si>
  <si>
    <t>UBO／AML</t>
  </si>
  <si>
    <t>依受益所有人資訊管理辦法穿透自然人；一般外國法人股東公司不符合小微自然人股東豁免，設立時一併備案，變更原則30日內更新。</t>
  </si>
  <si>
    <t>BO備案、外資資訊報告、銀行AML／KYC及集團控制圖必須一致。</t>
  </si>
  <si>
    <t>R-UBO、S-UBO、N-UBO</t>
  </si>
  <si>
    <t>https://www.pbc.gov.cn/tiaofasi/144941/144957/5342579/index.html</t>
  </si>
  <si>
    <t>Effective-date／Scope</t>
  </si>
  <si>
    <t>查核至2026-09-04；不申請自貿區特別開放、鼓勵類優惠、高新技術資格、製造／倉儲／進出口或特許牌照。</t>
  </si>
  <si>
    <t>負面清單、產業政策、地方材料、銀行實務及外匯便利化措施會更新；正式送件前重跑36格。</t>
  </si>
  <si>
    <t>https://www.ndrc.gov.cn/xxgk/zcfb/fzggwl/202409/t20240907_1392875.html</t>
  </si>
  <si>
    <t>03｜中國RNCS × 九項管制因素＝36格底層明細</t>
  </si>
  <si>
    <t>每格列示：有限責任公司標準案件、China Country Profile、OLPA、角色、階段、數值、法律效果、Execution or Evidence Provider，以及官方來源。</t>
  </si>
  <si>
    <t>符號：●＝標準或核心命中；△＝例外／承接／證據角色；—＝無該設立把關角色。Ø／GEN＝一般合規或證據要求，不直接回填OLPA 16格。</t>
  </si>
  <si>
    <t>大類代碼</t>
  </si>
  <si>
    <t>大類名稱</t>
  </si>
  <si>
    <t>口訣</t>
  </si>
  <si>
    <t>RNCS</t>
  </si>
  <si>
    <t>把關者</t>
  </si>
  <si>
    <t>Tag</t>
  </si>
  <si>
    <t>管制因素</t>
  </si>
  <si>
    <t>36格代碼</t>
  </si>
  <si>
    <t>標準案件適用</t>
  </si>
  <si>
    <t>標準案件OLPA</t>
  </si>
  <si>
    <t>標準摘要碼</t>
  </si>
  <si>
    <t>國家Profile適用</t>
  </si>
  <si>
    <t>國家Profile OLPA</t>
  </si>
  <si>
    <t>國家摘要碼</t>
  </si>
  <si>
    <t>把關角色</t>
  </si>
  <si>
    <t>階段</t>
  </si>
  <si>
    <t>數值／要求</t>
  </si>
  <si>
    <t>法律效果／未符合後果</t>
  </si>
  <si>
    <t>標準案件說明</t>
  </si>
  <si>
    <t>例外／適用範圍</t>
  </si>
  <si>
    <t>Execution or Evidence Provider</t>
  </si>
  <si>
    <t>執行或證明提供者</t>
  </si>
  <si>
    <t>補充官方來源</t>
  </si>
  <si>
    <t>更新提醒</t>
  </si>
  <si>
    <t>G1</t>
  </si>
  <si>
    <t>市場准入與戰略管制</t>
  </si>
  <si>
    <t>股</t>
  </si>
  <si>
    <t>R</t>
  </si>
  <si>
    <t>Registrar｜市場監督管理部門／企業登記機關（AMR）</t>
  </si>
  <si>
    <t>OC</t>
  </si>
  <si>
    <t>外資持股上限</t>
  </si>
  <si>
    <t>R-OC</t>
  </si>
  <si>
    <t>●</t>
  </si>
  <si>
    <t>P＋A（負面清單合規承諾、股東／資本登記及外資初始報告）</t>
  </si>
  <si>
    <t>R-P●|R-A●</t>
  </si>
  <si>
    <t>P＋A</t>
  </si>
  <si>
    <t>AMR依外商投資法與公司登記規則受理設立，登記外國股東、認繳資本及持股結構；申請人申報是否涉及外資准入負面清單，並透過企業登記系統提交外資初始報告。</t>
  </si>
  <si>
    <t>CASE雙清單判斷→R1-AMR設立；日後股權／資本變更</t>
  </si>
  <si>
    <t>標準為1名境外法人股東、外資100%；有限責任公司股東1至50名。2024外資准入負面清單共29項措施。</t>
  </si>
  <si>
    <t>清單禁止領域不得登記該投資；限制領域未符合股比／高管／核准條件時不得按原設計完成；虛假或不完整外資資訊可被責令改正並處罰。</t>
  </si>
  <si>
    <t>一般顧問、純軟體開發及IT技術服務經確認不落清單，可登記100%外資有限責任公司。</t>
  </si>
  <si>
    <t>電信、互聯網內容、教育、醫療、金融、農業、文化、航空等須按最新外資負面清單及產業專法重查。</t>
  </si>
  <si>
    <t>Foreign investor; PRC corporate counsel; registration agent; AMR examiner</t>
  </si>
  <si>
    <t>境外投資人；中國公司律師；登記代理人；市場監管登記人員</t>
  </si>
  <si>
    <t>https://www.gwytb.gov.cn/zccs/bszn/jj/ldl_61216/202012/t20201222_12313057.htm</t>
  </si>
  <si>
    <t>活動、持股、控制、股東或負面清單版本改變時重跑OC。</t>
  </si>
  <si>
    <t>證</t>
  </si>
  <si>
    <t>SL</t>
  </si>
  <si>
    <t>產業執照</t>
  </si>
  <si>
    <t>R-SL</t>
  </si>
  <si>
    <t>P＋A（經營範圍登記；法定前置許可文件查驗）</t>
  </si>
  <si>
    <t>AMR登記經營範圍；法律、行政法規或國務院決定要求設立登記前取得批准／許可者，申請人須一併提交。AMR不取代營業後或專業主管機關牌照。</t>
  </si>
  <si>
    <t>活動分類／經營範圍→前置許可（如有）→R1-AMR</t>
  </si>
  <si>
    <t>無全國單一『公司營業執照外之通用牌照』；是否前置許可以具體活動及清單為準。</t>
  </si>
  <si>
    <t>經營範圍違法、材料欠缺或必要前置許可未取得，可不予登記／要求補正；公司成立後仍不得從事未獲後置許可的活動。</t>
  </si>
  <si>
    <t>標準案僅登記一般管理顧問、軟體開發及IT技術服務，不預設中央產業前置牌照。</t>
  </si>
  <si>
    <t>增值電信、互聯網平台、出版、地圖、金融、教育、醫療、食品藥品、人才服務、進出口、製造／倉儲等另查。</t>
  </si>
  <si>
    <t>Business owner; sector counsel; licensing adviser; AMR examiner</t>
  </si>
  <si>
    <t>業務負責人；產業律師；牌照顧問；市場監管登記人員</t>
  </si>
  <si>
    <t>新增產品、商業模式、線上功能、場所或受管制收入時重跑SL。</t>
  </si>
  <si>
    <t>安</t>
  </si>
  <si>
    <t>NS</t>
  </si>
  <si>
    <t>國家安全審查</t>
  </si>
  <si>
    <t>R-NS</t>
  </si>
  <si>
    <t>—</t>
  </si>
  <si>
    <t>△</t>
  </si>
  <si>
    <t>Ø／GEN（承接國安審查結論；非決策機關）</t>
  </si>
  <si>
    <t>AMR不是外商投資安全審查工作機制辦公室；僅在設立／變更材料及登記結果中承接已完成的准入、產業或國安結論。</t>
  </si>
  <si>
    <t>S-NS預篩／申報後→必要的公司設立或變更</t>
  </si>
  <si>
    <t>無AMR國安審查金額門檻；是否申報取決於投資領域、軍事關聯、實際控制與交易安排。</t>
  </si>
  <si>
    <t>應申報而未申報時，主管機制可要求申報、停止實施、處分股權／資產或採取其他恢復措施；不能以取得營業執照推定國安合規。</t>
  </si>
  <si>
    <t>標準Greenfield一般服務案不命中R-NS。</t>
  </si>
  <si>
    <t>敏感領域投資、併購／協議控制、軍事設施周邊或主管機關依職權要求申報時，AMR登記只是後續承接節點。</t>
  </si>
  <si>
    <t>NDRC NSR office; transaction counsel; AMR registration staff</t>
  </si>
  <si>
    <t>國安審查工作機制辦公室；交易律師；市場監管登記人員</t>
  </si>
  <si>
    <t>https://www.moj.gov.cn/pub/sfbgw/flfggz/flfggzbmgz/202510/t20251017_526336.html</t>
  </si>
  <si>
    <t>活動、標的、控制權、地點、交易工具或國安規則變更時重查。</t>
  </si>
  <si>
    <t>G2</t>
  </si>
  <si>
    <t>本地落地與營運實質</t>
  </si>
  <si>
    <t>錢</t>
  </si>
  <si>
    <t>MC</t>
  </si>
  <si>
    <t>最低資本或最低投資額</t>
  </si>
  <si>
    <t>R-MC</t>
  </si>
  <si>
    <t>P＋A（註冊資本、認繳額／方式／期限登記與公示）</t>
  </si>
  <si>
    <t>AMR登記有限責任公司註冊資本及股東認繳安排，監督公司依法公示認繳／實繳資訊；資本或出資期限明顯異常時可依經營範圍、規模與出資能力要求調整。</t>
  </si>
  <si>
    <t>資本設計→章程→R1-AMR；實繳／變更後公示</t>
  </si>
  <si>
    <t>一般有限責任公司無全國統一最低額；股東按章程自公司成立日起5年內繳足。認繳／實繳調整等資訊產生後20個工作日內公示。</t>
  </si>
  <si>
    <t>不合理資本可被要求調整；逾期出資可產生催繳、失權、損害賠償、加速到期及行政處罰風險；虛假公示另有罰則。</t>
  </si>
  <si>
    <t>按首五年營運與現金需求設定合理資本及分期，不使用象徵性零資本或無法履行的巨額認繳。</t>
  </si>
  <si>
    <t>銀行、保險、證券、勞務派遣、工程／建築等產業最低資本或實繳要求另案；JSC發起人於設立登記前繳足所認購股份。</t>
  </si>
  <si>
    <t>Foreign shareholder; PRC counsel; accountant; AMR; bank</t>
  </si>
  <si>
    <t>境外股東；中國律師；會計；市場監管部門；銀行</t>
  </si>
  <si>
    <t>增減資、出資工具、期限、產業或公司型態變更時重算。</t>
  </si>
  <si>
    <t>人</t>
  </si>
  <si>
    <t>LR</t>
  </si>
  <si>
    <t>本地董事、代表人或公司秘書</t>
  </si>
  <si>
    <t>R-LR</t>
  </si>
  <si>
    <t>P＋A（法定代表人、董事／監事／高管、聯絡員及送達接受人備案）</t>
  </si>
  <si>
    <t>AMR登記法定代表人，備案董事、監事、高級管理人員、登記聯絡員及外商投資企業法律文件送達接受人，並進行實名核驗。</t>
  </si>
  <si>
    <t>治理設計／任命→R1-AMR；人員或授權變更時</t>
  </si>
  <si>
    <t>公司法無一般中國籍／居民董事要求。小型或股東少的LLC可設1名董事；全體股東一致同意可不設監事；法定代表人為執行公司事務的董事或經理。</t>
  </si>
  <si>
    <t>任命、身分核驗、代表權或送達接受人欠缺會阻礙設立／變更；公司對外代表、銀行及稅務程序可能因資訊不一致停滯。</t>
  </si>
  <si>
    <t>標準單一股東LLC採1名董事，可不設監事；另指定中國境內法律文件送達接受人。</t>
  </si>
  <si>
    <t>員工300人以上、特殊產業、外籍人員實際在華工作、銀行／稅務實名或地方電子簽章可能增加安排。</t>
  </si>
  <si>
    <t>Shareholder; directors/manager; PRC service recipient; counsel; AMR</t>
  </si>
  <si>
    <t>股東；董事／經理；中國境內送達接受人；律師；市場監管部門</t>
  </si>
  <si>
    <t>任職、人員住所、工作地、實名方式、授權或產業資格變更時重查。</t>
  </si>
  <si>
    <t>地</t>
  </si>
  <si>
    <t>ADDR</t>
  </si>
  <si>
    <t>註冊地址及營業場所</t>
  </si>
  <si>
    <t>R-ADDR</t>
  </si>
  <si>
    <t>P＋A（公司住所登記及使用證明查驗）</t>
  </si>
  <si>
    <t>AMR登記公司住所並依國家材料規範及地方政策審查住所使用相關文件；住所通常為公司主要辦事機構所在地。</t>
  </si>
  <si>
    <t>選址／租賃→住所證據→R1-AMR；搬遷時變更</t>
  </si>
  <si>
    <t>原則上一家公司登記1個住所；具體租約、產權、集中登記／一址多照、住宅或園區託管規則由地方細化。</t>
  </si>
  <si>
    <t>地址虛假、無合法使用權、無法聯絡或跨系統不一致，可能導致補件、不予登記、列入經營異常名錄並影響銀行、稅務及牌照。</t>
  </si>
  <si>
    <t>使用可提供合法用途及登記證據的一般商業辦公地址。</t>
  </si>
  <si>
    <t>共享／虛擬地址、住宅、製造、倉儲、多場所、跨區遷移或需環評／消防之場所另查地方政策。</t>
  </si>
  <si>
    <t>Landlord/address provider; property manager; counsel; AMR; local authority</t>
  </si>
  <si>
    <t>出租人／地址提供者；物業；律師；市場監管部門；地方主管機關</t>
  </si>
  <si>
    <t>城市、行政區、用途、租約、實際場所或地方地址政策變更時重跑ADDR。</t>
  </si>
  <si>
    <t>G3</t>
  </si>
  <si>
    <t>文件、資金與控制透明</t>
  </si>
  <si>
    <t>文</t>
  </si>
  <si>
    <t>DA</t>
  </si>
  <si>
    <t>境外文件認證</t>
  </si>
  <si>
    <t>R-DA</t>
  </si>
  <si>
    <t>P＋A（境外投資人資格、授權及中文材料形式審查）</t>
  </si>
  <si>
    <t>AMR審查境外股東／發起人的主體資格或身分證明、授權、章程／決議、簽署及中文譯本是否符合登記材料規範；依來源地適用公證、附加證明書、領事認證或專門驗證規則。</t>
  </si>
  <si>
    <t>DA0完成→R1-AMR；文件過期／變更時更新</t>
  </si>
  <si>
    <t>外國文件依文件性質先公證，再依條約使用Apostille或走領事認證；非中文材料附中文翻譯。港澳臺按專門規定或協議。</t>
  </si>
  <si>
    <t>形式、簽署權、譯文、認證鏈或效期不合格會補件／不予登記；文件內容不實可能引發撤銷登記、責任及AML風險。</t>
  </si>
  <si>
    <t>境外法人登記／存續、章程、決議／POA、簽署人及控制鏈文件完成DA0。</t>
  </si>
  <si>
    <t>臺灣法人文件採兩岸公證查證／專門路徑；非公約國、基金／信託、電子文件、跨層控股或實物出資增加證據。</t>
  </si>
  <si>
    <t>Foreign registry; notary; apostille/consular authority; translator; PRC counsel; AMR</t>
  </si>
  <si>
    <t>境外登記機關；公證人；Apostille／領事機關；翻譯；中國律師；AMR</t>
  </si>
  <si>
    <t>https://www.mfa.gov.cn/web//wjdt_674879/fyrbt_674889/202303/t20230310_11039036.shtml</t>
  </si>
  <si>
    <t>文件簽發國／地區、公約狀態、地方材料規範、簽署人或股權鏈變更時重查。</t>
  </si>
  <si>
    <t>款</t>
  </si>
  <si>
    <t>FX</t>
  </si>
  <si>
    <t>外匯與資本匯入</t>
  </si>
  <si>
    <t>R-FX</t>
  </si>
  <si>
    <t>Ø／GEN（登記認繳資本；不核發外匯匯入許可）</t>
  </si>
  <si>
    <t>Ø／GEN（承接資本與股東資料）</t>
  </si>
  <si>
    <t>AMR提供公司、股東、註冊資本及變更的基礎登記資料，但不辦理FDI外匯基本資訊登記、資本金帳戶或資金入帳。</t>
  </si>
  <si>
    <t>R1-AMR後→BANK1／SAFE委託銀行流程</t>
  </si>
  <si>
    <t>AMR無一般外匯匯入金額或幣別核准門檻；登記資本與銀行FDI資料須一致。</t>
  </si>
  <si>
    <t>AMR、銀行、外資資訊報告與會計帳不一致會導致補正、KYC拒絕、資金入帳／使用或未來減資／股利匯出困難。</t>
  </si>
  <si>
    <t>標準案由R層提供公司與資本主檔，FX法律效果在S層及銀行執行。</t>
  </si>
  <si>
    <t>債轉股、跨境人民幣、股權收購、境內再投資、實物／智慧財產出資或第三人代付另案。</t>
  </si>
  <si>
    <t>AMR data provider; company secretary; accountant; bank</t>
  </si>
  <si>
    <t>市場監管資料提供；公司行政；會計；銀行</t>
  </si>
  <si>
    <t>https://www.safe.gov.cn/hebei/2024/0422/2260.html</t>
  </si>
  <si>
    <t>資本、股東、匯款人、幣別、投資工具或外匯規則變更時重查。</t>
  </si>
  <si>
    <t>主</t>
  </si>
  <si>
    <t>UBO</t>
  </si>
  <si>
    <t>實質受益人及AML／KYC</t>
  </si>
  <si>
    <t>R-UBO</t>
  </si>
  <si>
    <t>P＋A（受益所有人資訊備案／變更及實名登記）</t>
  </si>
  <si>
    <t>公司在設立登記時透過登記系統備案受益所有人資訊；AMR與中國人民銀行共同制度下，登記機關接收、核驗及管理相關資訊。</t>
  </si>
  <si>
    <t>UBO穿透→R1-AMR一併備案；變更後更新</t>
  </si>
  <si>
    <t>主要測試含最終直接／間接持有25%以上權益、享有25%以上收益／表決權，或實際控制。變更原則30日內備案；外國法人股東公司通常不適用小微自然人股東豁免。</t>
  </si>
  <si>
    <t>未按規定備案或資料不準確可被責令改正；拒不改正可處人民幣5萬元以下罰款，並影響銀行KYC與外資資訊一致性。</t>
  </si>
  <si>
    <t>單一境外法人股東仍須沿控制鏈辨識自然人受益所有人並於設立時申報。</t>
  </si>
  <si>
    <t>上市公司、基金、信託、協議控制、多層持股、無人達25%或控制權分散時須套用替代控制測試。</t>
  </si>
  <si>
    <t>Foreign investor; UBO/KYC adviser; registration agent; AMR/PBOC system</t>
  </si>
  <si>
    <t>境外投資人；UBO／KYC顧問；登記代理；AMR／人行資訊系統</t>
  </si>
  <si>
    <t>股權、表決權、收益權、控制安排、董事會支配或受益人身分變更時30日內重查。</t>
  </si>
  <si>
    <t>N</t>
  </si>
  <si>
    <t>Notary｜境外公證／附加證明書或領事認證鏈（非中國境內設立公證人）</t>
  </si>
  <si>
    <t>N-OC</t>
  </si>
  <si>
    <t>Ø／GEN（證明股東身分與授權；不決定外資比例）</t>
  </si>
  <si>
    <t>Ø／GEN（清單內案件可支援控制鏈證明）</t>
  </si>
  <si>
    <t>境外公證人／Apostille或領事機關證明外國投資人的存在、簽署／授權及公文書形式；其不判斷中國外資負面清單或核准持股。</t>
  </si>
  <si>
    <t>DA0；必要時補件</t>
  </si>
  <si>
    <t>無OC數值；文件顯示直接股東與授權，最終比例另由股權／控制鏈計算。</t>
  </si>
  <si>
    <t>認證合格不等於100%外資獲准；錯誤股東身分或授權會使AMR／主管機關拒收。</t>
  </si>
  <si>
    <t>標準案以認證文件證明單一境外法人股東。</t>
  </si>
  <si>
    <t>複雜控股、基金／信託或協議控制可能需更深層文件與法律意見。</t>
  </si>
  <si>
    <t>Foreign notary; apostille/consular authority; corporate registry; PRC counsel</t>
  </si>
  <si>
    <t>境外公證人；Apostille／領事機關；公司登記機關；中國律師</t>
  </si>
  <si>
    <t>股東、控制鏈、授權或簽發地改變時更新文件。</t>
  </si>
  <si>
    <t>N-SL</t>
  </si>
  <si>
    <t>Ø／GEN（認證境外專業／牌照證明；非中國牌照機關）</t>
  </si>
  <si>
    <t>中國一般公司設立不要求由境內公證人審查公司目的；境外認證鏈僅在產業申請需引用外國資格、經驗、牌照或技術文件時提供證據。</t>
  </si>
  <si>
    <t>產業牌照文件準備</t>
  </si>
  <si>
    <t>無統一數值；依產業主管機關清單。</t>
  </si>
  <si>
    <t>外國證照經認證仍不當然等同中國執業／營業許可。</t>
  </si>
  <si>
    <t>標準一般顧問／純軟體案不命中N-SL。</t>
  </si>
  <si>
    <t>金融、醫療、教育、工程、航空等可能要求境外監管證明、資格或經驗文件。</t>
  </si>
  <si>
    <t>Foreign regulator; notary/apostille authority; translator; sector adviser</t>
  </si>
  <si>
    <t>境外監管機關；公證／Apostille機關；翻譯；產業顧問</t>
  </si>
  <si>
    <t>產業、資格、文件形式或主管機關要求變更時重查。</t>
  </si>
  <si>
    <t>N-NS</t>
  </si>
  <si>
    <t>Ø／GEN（國安申報所需控制／交易文件之認證）</t>
  </si>
  <si>
    <t>境外認證鏈不是中國國安審查者；僅可能證明投資人、控制人、交易文件與授權。</t>
  </si>
  <si>
    <t>NSR預篩後之申報文件準備</t>
  </si>
  <si>
    <t>無認證層國安門檻；依申報通知及個案文件要求。</t>
  </si>
  <si>
    <t>文件認證完成不取代國安申報或決定；資訊不完整可延長審查或要求補充。</t>
  </si>
  <si>
    <t>標準非敏感Greenfield案不命中N-NS。</t>
  </si>
  <si>
    <t>敏感投資、基金／政府背景、協議控制或複雜交易可能要求更完整的境外證明。</t>
  </si>
  <si>
    <t>Foreign registry/notary; transaction counsel; NSR filing team</t>
  </si>
  <si>
    <t>境外登記／公證機關；交易律師；國安申報團隊</t>
  </si>
  <si>
    <t>交易、控制人或國安申報文件清單變更時更新。</t>
  </si>
  <si>
    <t>N-MC</t>
  </si>
  <si>
    <t>Ø／GEN（證明股東決議／授權及非貨幣出資文件）</t>
  </si>
  <si>
    <t>Ø／GEN（產業資本證據輔助）</t>
  </si>
  <si>
    <t>境外公證／認證可證明股東核准認繳、POA或資產權屬文件；不設定中國註冊資本，也不代替公司出資或估值程序。</t>
  </si>
  <si>
    <t>資本決議／POA→DA0</t>
  </si>
  <si>
    <t>無N層最低額；LLC五年期限由中國公司法與章程決定。</t>
  </si>
  <si>
    <t>認證決議與章程／登記資本不一致會造成補件、銀行KYC或股東授權爭議。</t>
  </si>
  <si>
    <t>標準案認證母公司投資決議及簽署授權。</t>
  </si>
  <si>
    <t>實物、智慧財產、跨層出資或產業實繳要求可能需權屬、估值及監管文件。</t>
  </si>
  <si>
    <t>Foreign shareholder; notary; valuer; translator; PRC counsel</t>
  </si>
  <si>
    <t>境外股東；公證人；估值人；翻譯；中國律師</t>
  </si>
  <si>
    <t>金額、出資方式、決議或授權變更時重作DA0。</t>
  </si>
  <si>
    <t>N-LR</t>
  </si>
  <si>
    <t>Ø／GEN（身分、任命及授權證明）</t>
  </si>
  <si>
    <t>Ø／GEN（產業人員資格證明）</t>
  </si>
  <si>
    <t>境外認證鏈可證明外籍董事／經理／法定代表候選人的身分、股東任命決議與POA；不創造中國籍／居住董事要求。</t>
  </si>
  <si>
    <t>治理設計→任命／POA→DA0</t>
  </si>
  <si>
    <t>無N層本地人數；一般公司法不要求中國籍董事。</t>
  </si>
  <si>
    <t>身分、姓名拼音、護照、任命或授權不一致會阻礙實名核驗、AMR、銀行及稅務。</t>
  </si>
  <si>
    <t>標準案準備外籍董事／經理的護照與股東決議，另安排中國境內送達接受人。</t>
  </si>
  <si>
    <t>在華實際工作、產業責任人、電子簽名或銀行面簽可能增加當地文件。</t>
  </si>
  <si>
    <t>Appointees; foreign notary; translator; PRC counsel; registration agent</t>
  </si>
  <si>
    <t>被任命人；境外公證人；翻譯；中國律師；登記代理</t>
  </si>
  <si>
    <t>人員、護照、姓名、職務或授權變更時更新。</t>
  </si>
  <si>
    <t>N-ADDR</t>
  </si>
  <si>
    <t>Ø／GEN（證明境外投資人註冊地址；非中國住所認證）</t>
  </si>
  <si>
    <t>中國公司住所由中國境內租賃／產權及地方證據證明；境外公證人通常只證明投資人本身的境外註冊地址。</t>
  </si>
  <si>
    <t>DA0投資人資格文件；中國ADDR另行</t>
  </si>
  <si>
    <t>無N層中國住所數值。</t>
  </si>
  <si>
    <t>境外地址認證不能替代中國公司住所使用證明。</t>
  </si>
  <si>
    <t>標準案中國地址由出租人／地址提供者與AMR文件處理。</t>
  </si>
  <si>
    <t>特殊園區、境外總部資格、銀行KYC可能要求境外地址證明。</t>
  </si>
  <si>
    <t>Foreign registry/notary; PRC landlord; address provider; counsel</t>
  </si>
  <si>
    <t>境外登記／公證機關；中國出租人；地址提供者；律師</t>
  </si>
  <si>
    <t>境外股東地址或中國公司住所變更時分別更新。</t>
  </si>
  <si>
    <t>N-DA</t>
  </si>
  <si>
    <t>P＋A（境外文件公證、Apostille／領事認證或專門驗證）</t>
  </si>
  <si>
    <t>N-P●|N-A●</t>
  </si>
  <si>
    <t>N層核心命中：先依簽發國法律將私人公司文件轉為可認證文件，再依海牙公約附加證明書或中國領事認證，使AMR及其他中國機關可接受；港澳臺走專門路徑。</t>
  </si>
  <si>
    <t>境外文件取得→公證→Apostille／領事認證→中文翻譯→R1</t>
  </si>
  <si>
    <t>中國自2023-11-07起適用Apostille Convention於締約國公文書；非締約國仍走領事認證。文件效期依用途／地方要求。</t>
  </si>
  <si>
    <t>缺少必要公證、附加證明書／領事認證、翻譯或簽署鏈，AMR／銀行／主管機關可拒收或要求重辦。</t>
  </si>
  <si>
    <t>標準境外法人股東至少準備主體資格、章程／登記摘錄、投資決議／POA及簽署人身分。</t>
  </si>
  <si>
    <t>臺灣法人文件按兩岸公證查證；港澳文件按司法部認可委託公證／轉遞等專門規則，不直接套用Apostille。</t>
  </si>
  <si>
    <t>Foreign corporate registry; notary; apostille/consular authority; certified translator</t>
  </si>
  <si>
    <t>境外公司登記機關；公證人；Apostille／領事機關；合格中文翻譯</t>
  </si>
  <si>
    <t>https://www.cxs.gov.cn/info/16685/873149.htm</t>
  </si>
  <si>
    <t>簽發國／地區、公約關係、文件種類、地方材料規範或效期改變時重查。</t>
  </si>
  <si>
    <t>N-FX</t>
  </si>
  <si>
    <t>Ø／GEN（匯款授權／資金來源文件證明）</t>
  </si>
  <si>
    <t>Ø／GEN（銀行KYC證據）</t>
  </si>
  <si>
    <t>境外認證鏈可能證明母公司出資決議、授權簽署及集團資金來源文件；不辦理中國FDI外匯登記或入帳。</t>
  </si>
  <si>
    <t>DA0／BANK1 KYC</t>
  </si>
  <si>
    <t>無N層外匯額度；銀行依風險決定補充材料。</t>
  </si>
  <si>
    <t>認證文件不等於銀行必須開戶或接收入帳；匯款人、股東與資金用途不一致仍可被拒。</t>
  </si>
  <si>
    <t>標準案由登記股東直接匯款並保存母公司決議及銀行證據。</t>
  </si>
  <si>
    <t>第三人代付、集團資金池、跨境借款、債轉股或返程投資增加證據。</t>
  </si>
  <si>
    <t>Foreign shareholder; remitting bank; notary; PRC receiving bank; accountant</t>
  </si>
  <si>
    <t>境外股東；匯款銀行；公證人；中國收款銀行；會計</t>
  </si>
  <si>
    <t>匯款人、工具、資金來源或銀行KYC規則變更時重查。</t>
  </si>
  <si>
    <t>N-UBO</t>
  </si>
  <si>
    <t>Ø／GEN（控制鏈文件之真實性／授權證明）</t>
  </si>
  <si>
    <t>Ø／GEN（複雜控制結構證據）</t>
  </si>
  <si>
    <t>境外公證／認證可證明股東名冊、登記摘錄、信託／基金文件、聲明及POA；受益所有人的中國法判定仍由申報人、AMR／PBOC及銀行依規則完成。</t>
  </si>
  <si>
    <t>UBO穿透與DA0同步</t>
  </si>
  <si>
    <t>無N層獨立門檻；中國BO主要25%與實際控制測試另在R／S層。</t>
  </si>
  <si>
    <t>文件真實性與控制計算不一致會導致補件、銀行拒絕或虛假申報風險。</t>
  </si>
  <si>
    <t>標準案以境外登記資料與集團控制圖支持單一股東之UBO申報。</t>
  </si>
  <si>
    <t>基金、信託、上市鏈、代持、表決權協議或無人達25%時需更深入法律文件。</t>
  </si>
  <si>
    <t>Foreign registry/notary; UBO adviser; translator; bank KYC team</t>
  </si>
  <si>
    <t>境外登記／公證機關；UBO顧問；翻譯；銀行KYC團隊</t>
  </si>
  <si>
    <t>持股、收益權、表決權、信託或實際控制變更時同步更新。</t>
  </si>
  <si>
    <t>C</t>
  </si>
  <si>
    <t>Court｜人民法院／司法救濟（非一般公司設立登記者）</t>
  </si>
  <si>
    <t>C-OC</t>
  </si>
  <si>
    <t>Ø／GEN（行政／股東爭議救濟；非設立關卡）</t>
  </si>
  <si>
    <t>人民法院不審批一般外資持股或辦理公司設立；僅可能在行政訴訟、股權／控制爭議、撤銷登記或責任案件中介入。</t>
  </si>
  <si>
    <t>爭議發生後</t>
  </si>
  <si>
    <t>無設立數值門檻。</t>
  </si>
  <si>
    <t>司法程序不取代外資准入清單或AMR登記；判決可能影響股權、登記或責任。</t>
  </si>
  <si>
    <t>標準案不命中C-OC。</t>
  </si>
  <si>
    <t>准入處分、股東資格、代持／VIE、無效交易或撤銷登記爭議另案。</t>
  </si>
  <si>
    <t>PRC litigation/administrative counsel; court; relevant authority</t>
  </si>
  <si>
    <t>中國訴訟／行政律師；人民法院；相關主管機關</t>
  </si>
  <si>
    <t>發生股權／行政爭議時另建Dispute Route。</t>
  </si>
  <si>
    <t>C-SL</t>
  </si>
  <si>
    <t>Ø／GEN（牌照行政／民事爭議救濟）</t>
  </si>
  <si>
    <t>法院不是產業牌照核發者；可依法處理許可行政爭議、合同或侵權責任。</t>
  </si>
  <si>
    <t>牌照決定或營運爭議後</t>
  </si>
  <si>
    <t>無一般數值。</t>
  </si>
  <si>
    <t>勝訴／敗訴可能撤銷、維持或重作行政行為，但不由法院直接完成標準公司設立。</t>
  </si>
  <si>
    <t>標準案不命中C-SL。</t>
  </si>
  <si>
    <t>受管制產業、執法、停業或許可撤銷爭議另案。</t>
  </si>
  <si>
    <t>產生許可爭議時另行確認復議／訴訟期限。</t>
  </si>
  <si>
    <t>C-NS</t>
  </si>
  <si>
    <t>Ø／GEN（非國安審查決策者；救濟可得性須個案確認）</t>
  </si>
  <si>
    <t>人民法院不是外商投資安全審查工作機制；是否及如何就相關措施尋求司法救濟，須依決定性質及適用法另行判斷，不能預設一般公司訴訟路徑。</t>
  </si>
  <si>
    <t>國安措施發生後</t>
  </si>
  <si>
    <t>無法院審查時限可作標準設立假設。</t>
  </si>
  <si>
    <t>不得以訴訟可能性延後應在投資實施前完成的NSR申報。</t>
  </si>
  <si>
    <t>標準案不命中C-NS。</t>
  </si>
  <si>
    <t>國安禁止／附條件決定及執行措施由專門交易律師另案。</t>
  </si>
  <si>
    <t>https://zfxxgk.ndrc.gov.cn/upload/images/20227/2022711403258.pdf</t>
  </si>
  <si>
    <t>NSR案件先取得專門法律意見，不套用一般行政訴訟假設。</t>
  </si>
  <si>
    <t>C-MC</t>
  </si>
  <si>
    <t>Ø／GEN（出資、失權、債權人與公司責任爭議）</t>
  </si>
  <si>
    <t>法院可處理股東未出資、出資加速到期、股東失權、抽逃出資、董事責任及債權人請求；不核定公司一般最低資本。</t>
  </si>
  <si>
    <t>出資違約／債務爭議後</t>
  </si>
  <si>
    <t>LLC五年期限及具體章程到期日為核心證據。</t>
  </si>
  <si>
    <t>判決可能命出資、賠償或承擔連帶責任；公司成立登記本身不免除出資義務。</t>
  </si>
  <si>
    <t>標準案不命中C-MC。</t>
  </si>
  <si>
    <t>逾期出資、破產或重大債權事件另案。</t>
  </si>
  <si>
    <t>出資到期、公司無力清償或股東違約時啟動法律追蹤。</t>
  </si>
  <si>
    <t>C-LR</t>
  </si>
  <si>
    <t>Ø／GEN（代表權、董監高責任及決議爭議）</t>
  </si>
  <si>
    <t>法院可處理法定代表權、公司決議效力、董事／經理忠實勤勉義務及授權爭議；不任命標準公司管理人。</t>
  </si>
  <si>
    <t>公司治理爭議後</t>
  </si>
  <si>
    <t>無一般本地人數。</t>
  </si>
  <si>
    <t>判決可能撤銷決議、確認代表權或判令賠償；AMR人員備案仍依行政程序變更。</t>
  </si>
  <si>
    <t>標準案不命中C-LR。</t>
  </si>
  <si>
    <t>印章／法定代表人控制、授權濫用、股東僵局或董監高責任另案。</t>
  </si>
  <si>
    <t>治理爭議與AMR變更登記應建立雙軌處理。</t>
  </si>
  <si>
    <t>C-ADDR</t>
  </si>
  <si>
    <t>Ø／GEN（租賃、產權或地址行政爭議）</t>
  </si>
  <si>
    <t>法院不核發公司住所；可處理租約、產權、物業或行政執法爭議。</t>
  </si>
  <si>
    <t>地址爭議後</t>
  </si>
  <si>
    <t>無設立地址數值。</t>
  </si>
  <si>
    <t>判決可能影響住所使用權及後續AMR／稅務變更，但不能替代住所證明。</t>
  </si>
  <si>
    <t>標準案不命中C-ADDR。</t>
  </si>
  <si>
    <t>無權出租、虛假地址、租賃解除、拆遷或用途爭議另案。</t>
  </si>
  <si>
    <t>地址權利受爭議時立即評估遷址與登記風險。</t>
  </si>
  <si>
    <t>C-DA</t>
  </si>
  <si>
    <t>Ø／GEN（文件真偽／證據能力爭議）</t>
  </si>
  <si>
    <t>法院可在爭議案件中判斷境外文書證據能力、簽章／授權真偽；不為一般設立文件辦公證或Apostille。</t>
  </si>
  <si>
    <t>訴訟證據階段</t>
  </si>
  <si>
    <t>無標準設立門檻。</t>
  </si>
  <si>
    <t>司法認定可能影響股東、授權或登記效力，但DA0仍須先按行政材料規範完成。</t>
  </si>
  <si>
    <t>標準案不命中C-DA。</t>
  </si>
  <si>
    <t>偽造文件、授權否認、跨境證據調查或撤銷登記另案。</t>
  </si>
  <si>
    <t>文件真偽爭議時保全原件、認證鏈及翻譯工作底稿。</t>
  </si>
  <si>
    <t>C-FX</t>
  </si>
  <si>
    <t>Ø／GEN（銀行／外匯／合同爭議救濟）</t>
  </si>
  <si>
    <t>法院不是FDI外匯登記或資金入帳機關；可處理銀行合同、股東出資、行政或民事爭議。</t>
  </si>
  <si>
    <t>拒絕／執法／資金爭議後</t>
  </si>
  <si>
    <t>無法院外匯額度。</t>
  </si>
  <si>
    <t>訴訟不替代銀行KYC、外匯登記及真實性審核，且未必能即時解除資金限制。</t>
  </si>
  <si>
    <t>標準案不命中C-FX。</t>
  </si>
  <si>
    <t>凍結、退匯、資金來源、股東貸款或匯出爭議另案。</t>
  </si>
  <si>
    <t>FX爭議先保留銀行通知、申報單、SWIFT及入帳記錄。</t>
  </si>
  <si>
    <t>C-UBO</t>
  </si>
  <si>
    <t>Ø／GEN（AML／登記處罰或控制權爭議）</t>
  </si>
  <si>
    <t>法院不是BO備案或銀行KYC機關；可在行政處罰、股東控制、信託或刑民事案件中介入。</t>
  </si>
  <si>
    <t>處罰／控制權爭議後</t>
  </si>
  <si>
    <t>中國BO主要25%與實際控制測試為證據背景。</t>
  </si>
  <si>
    <t>司法程序可能影響控制人認定或處罰，但不免除及時備案與向銀行提供資料。</t>
  </si>
  <si>
    <t>標準案不命中C-UBO。</t>
  </si>
  <si>
    <t>受益權爭議、隱名持股、制裁／洗錢或虛假備案另案。</t>
  </si>
  <si>
    <t>控制權爭議時同步更新BO風險評估並取得訴訟意見。</t>
  </si>
  <si>
    <t>S</t>
  </si>
  <si>
    <t>Special Authority｜NDRC／MOFCOM／產業／國安／SAFE／PBOC等主管機關</t>
  </si>
  <si>
    <t>S-OC</t>
  </si>
  <si>
    <t>O＋P＋A（清單外國民待遇＋合規條件／初始資訊報告）</t>
  </si>
  <si>
    <t>S-O●|S-P●|S-A●</t>
  </si>
  <si>
    <t>O＋L＋P＋A</t>
  </si>
  <si>
    <t>S-O●|S-L●|S-P●|S-A●</t>
  </si>
  <si>
    <t>NDRC／MOFCOM發布外資准入負面清單並實施准入前國民待遇＋負面清單制度；清單內由產業主管機關落實限制／核准，MOFCOM外資資訊報告制度承接設立及變更資料。</t>
  </si>
  <si>
    <t>CASE雙清單→必要產業核准→AMR初始報告／年度報告</t>
  </si>
  <si>
    <t>2024全國外資准入負面清單29項；清單外一般活動原則可100%外資。標準公司外資100%。</t>
  </si>
  <si>
    <t>清單外＝O；清單列示限制＝L/P/A；禁止類不得投資；違反可被責令停止、處分股權／資產、恢復原狀並承擔其他責任。</t>
  </si>
  <si>
    <t>一般顧問、純軟體開發及IT技術服務確認清單外，適用Open，但仍須完成登記與外資資訊報告。</t>
  </si>
  <si>
    <t>自由貿易試驗區、電信／醫療開放試點、鼓勵類目錄、清單限制與產業特許須分案。</t>
  </si>
  <si>
    <t>NDRC/MOFCOM; sector regulator; foreign investor; FDI counsel; AMR data channel</t>
  </si>
  <si>
    <t>國發改委／商務部；產業主管機關；境外投資人；外資律師；AMR資料通道</t>
  </si>
  <si>
    <t>https://www.mofcom.gov.cn/zcfb/zgdwjjmywg/art/2020/art_ce7026087eb84c218daa60268988c244.html</t>
  </si>
  <si>
    <t>負面清單、試點政策、經營範圍、控制或外資資訊報告規則更新時重查。</t>
  </si>
  <si>
    <t>S-SL</t>
  </si>
  <si>
    <t>O（雙清單外一般服務；無預設中央前置牌照）</t>
  </si>
  <si>
    <t>S-O●</t>
  </si>
  <si>
    <t>NDRC市場准入負面清單與各產業主管機關決定某活動禁止、須許可／審批，或清單外可依法平等進入；地方機關另管理場所及營運許可。</t>
  </si>
  <si>
    <t>活動／商業模式→2025市場准入清單→產業前／後置牌照</t>
  </si>
  <si>
    <t>2025市場准入負面清單共106項；清單外原則『非禁即入』。具體許可門檻依產業法。</t>
  </si>
  <si>
    <t>禁止事項不得經營；許可准入事項在取得有效許可及符合持續條件前不得營業；AMR營業執照不取代專項許可。</t>
  </si>
  <si>
    <t>標準一般顧問、純軟體開發與IT技術服務不預設中央特許牌照。</t>
  </si>
  <si>
    <t>ICP／EDI／雲、地圖、數據、出版、金融、教育、醫療、食品藥品、人力、建築、製造／環保、進出口等另案。</t>
  </si>
  <si>
    <t>NDRC; sector/local authority; licensing adviser; technical responsible person</t>
  </si>
  <si>
    <t>國發改委；產業／地方主管機關；牌照顧問；技術責任人</t>
  </si>
  <si>
    <t>https://www.ndrc.gov.cn/xxgk/jd/jd/202504/t20250424_1397371.html</t>
  </si>
  <si>
    <t>收入、產品、數位功能、場所、用戶資料或清單版本變更時重跑SL。</t>
  </si>
  <si>
    <t>S-NS</t>
  </si>
  <si>
    <t>Ø／GEN（標準非敏感案完成預篩即可）</t>
  </si>
  <si>
    <t>L＋P＋A</t>
  </si>
  <si>
    <t>S-L●|S-P●|S-A●</t>
  </si>
  <si>
    <t>外商投資安全審查工作機制辦公室（設於NDRC）受理軍事關聯投資，以及取得重要敏感領域實際控制的外資；可依申報或依職權啟動。</t>
  </si>
  <si>
    <t>交易實施前NSR預篩／申報→一般或特別審查→決定</t>
  </si>
  <si>
    <t>決定是否啟動一般審查原則15個工作日；一般審查30個工作日；特別審查60個工作日，特殊情形可延長；補件期間另計。</t>
  </si>
  <si>
    <t>可決定不需審查、通過、附條件通過或禁止；應申報未申報可被要求停止、申報或處分股權／資產等。</t>
  </si>
  <si>
    <t>標準Greenfield一般服務、無敏感資產與實際控制議題，記錄No-hit memo。</t>
  </si>
  <si>
    <t>軍工／軍事設施周邊、重要農產品、能源資源、重大裝備、基礎設施、運輸、文化產品服務、IT／互聯網、金融、關鍵技術等且取得實際控制時命中。</t>
  </si>
  <si>
    <t>NSR working mechanism office; transaction counsel; investor; target/project team</t>
  </si>
  <si>
    <t>國安審查工作機制辦公室；交易律師；投資人；標的／專案團隊</t>
  </si>
  <si>
    <t>標的、控制權、協議安排、設施位置、技術／數據或國安範圍變更時重查。</t>
  </si>
  <si>
    <t>S-MC</t>
  </si>
  <si>
    <t>Ø／GEN（一般LLC無S層最低投資額）</t>
  </si>
  <si>
    <t>產業主管機關、項目核准／備案或特別政策可設定最低註冊資本、實繳資本、淨資產、總投資或投資強度，與公司法一般資本規則並行。</t>
  </si>
  <si>
    <t>CASE／產業與固定資產項目分類→資本門檻→牌照／核准</t>
  </si>
  <si>
    <t>無統一全國數字；以銀行、證券、保險、勞務派遣、工程建築等個別法規及項目政策為準。</t>
  </si>
  <si>
    <t>未達產業資本／投資門檻可能無法取得牌照、核准或優惠；公司營業執照本身不能治癒。</t>
  </si>
  <si>
    <t>標準一般顧問／純軟體公司只適用LLC五年出資規則，不命中S-MC最低額。</t>
  </si>
  <si>
    <t>金融、勞務派遣、建築、學校、醫療、製造／園區項目、固定資產投資或鼓勵類優惠另查。</t>
  </si>
  <si>
    <t>Sector/project authority; investment promotion agency; counsel; accountant; bank</t>
  </si>
  <si>
    <t>產業／項目主管機關；招商機關；律師；會計；銀行</t>
  </si>
  <si>
    <t>https://wzs.mofcom.gov.cn/api-gateway/jpaas-web-server/front/document/download?fileName=%E5%A4%96%E5%95%86%E6%8A%95%E8%B5%84%E6%8C%87%E5%BC%952025_%E4%B8%AD%E6%96%87.pdf&amp;fileUrl=YW5UzzlvCwcM%2FNHHX%2FtT6JV7pJDyrvTvKb1f3uS6fJXbm9fG3TG%2F4y9%2FwHpwORbARXbfkRSdQU4ttUUMSdnUhtQ1YTkTOqeErjcB%2FyY8KY%2FfFQWCFgR4969NwUd2gyxHt1%2FWiuInMXIyFqwnbHXyC38LGlNx9uttfBTIn%2FKoRt0%3D</t>
  </si>
  <si>
    <t>產業、項目、投資地、優惠、牌照或資本政策變更時重算。</t>
  </si>
  <si>
    <t>S-LR</t>
  </si>
  <si>
    <t>Ø／GEN（標準案無S層本地董事條件）</t>
  </si>
  <si>
    <t>產業主管機關可要求中方控股、特定高管國籍／資格、法定技術責任人、專業執業人員或在地管理；銀行、稅務及外籍工作許可另有實名與到場要求。</t>
  </si>
  <si>
    <t>CASE／牌照→人員資格與控制設計→任命／許可</t>
  </si>
  <si>
    <t>一般公司無中國籍／居民董事數量；產業資格、人員比例及工作許可依個別規則。</t>
  </si>
  <si>
    <t>未符合指定人員、國籍、控制或專業資格時，可能無法取得／維持牌照或辦理實務流程。</t>
  </si>
  <si>
    <t>標準案無本地董事；僅安排中國境內送達接受人及可執行銀行／稅務程序的授權人。</t>
  </si>
  <si>
    <t>教育、醫療、文化／出版、測繪、金融、工程、航空及外籍人員在華工作等另案。</t>
  </si>
  <si>
    <t>Sector regulator; HR/immigration adviser; qualified professional; bank/tax officer</t>
  </si>
  <si>
    <t>產業主管機關；人資／移民顧問；合格專業人員；銀行／稅務承辦</t>
  </si>
  <si>
    <t>人員、國籍／住所、實際工作地、牌照或銀行／稅務實名規則變更時重查。</t>
  </si>
  <si>
    <t>S-ADDR</t>
  </si>
  <si>
    <t>Ø／GEN（標準辦公地址之營運條件；非外資准入清單命中）</t>
  </si>
  <si>
    <t>地方住建、規劃、消防、環保、衛生、園區及產業機關決定場所用途、消防／環評／衛生、面積、分區、實體設施或前置驗收條件。</t>
  </si>
  <si>
    <t>AMR住所→場所合規／後置許可→營運</t>
  </si>
  <si>
    <t>無全國統一面積；標準一般辦公場所依地方租賃及用途證據，製造／餐飲／醫療等依專法。</t>
  </si>
  <si>
    <t>公司可成立但場所不合規時仍可能不得開業、被整改／停業或無法取得許可。</t>
  </si>
  <si>
    <t>標準一般辦公型服務僅做地方地址及基本場所檢查，不預設特殊驗收。</t>
  </si>
  <si>
    <t>製造、倉儲、食品、醫療、教育、實驗室、危化、資料中心或多場所經營另案。</t>
  </si>
  <si>
    <t>Local planning/fire/environment authority; landlord; property manager; licensing adviser</t>
  </si>
  <si>
    <t>地方規劃／消防／環保機關；出租人；物業；牌照顧問</t>
  </si>
  <si>
    <t>https://yct.sh.gov.cn/portal_yct/</t>
  </si>
  <si>
    <t>場所、用途、行政區、設備、人員或地方營運政策變更時重跑ADDR。</t>
  </si>
  <si>
    <t>S-DA</t>
  </si>
  <si>
    <t>Ø／GEN（標準以AMR材料為主；無另行S核准）</t>
  </si>
  <si>
    <t>S-P●|S-A●</t>
  </si>
  <si>
    <t>產業、國安、外匯／銀行或其他主管機關可要求額外認證、翻譯、法律意見、監管良好證明、財務報表或控制鏈文件。</t>
  </si>
  <si>
    <t>AMR以外之牌照／NSR／BANK1文件準備</t>
  </si>
  <si>
    <t>無統一效期／份數；以主管機關與銀行清單為準。</t>
  </si>
  <si>
    <t>AMR已接受文件不代表其他S機關必須接受；欠缺補充文件可能中止審查或拒絕牌照／銀行流程。</t>
  </si>
  <si>
    <t>標準案把同一DA master pack轉化為AMR、銀行及外資報告版本。</t>
  </si>
  <si>
    <t>金融、國安、電信、醫療、教育、基金／信託、臺港澳文件或高風險國別增加要求。</t>
  </si>
  <si>
    <t>Sector/NSR authority; bank KYC team; PRC counsel; translator; foreign certifier</t>
  </si>
  <si>
    <t>產業／國安機關；銀行KYC；中國律師；翻譯；境外認證機關</t>
  </si>
  <si>
    <t>申請機關、銀行、來源地或文件清單改變時建立機關別版本控制。</t>
  </si>
  <si>
    <t>S-FX</t>
  </si>
  <si>
    <t>P＋A（銀行代辦FDI登記、帳戶、入帳與資金用途審核）</t>
  </si>
  <si>
    <t>SAFE／PBOC制定直接投資外匯與跨境人民幣規則，銀行依授權辦理境內直接投資基本資訊登記、資本金／前期費用帳戶、貨幣出資入帳及KYC／真實性審核。</t>
  </si>
  <si>
    <t>可選PRE-FX→R1-AMR→FDI基本資訊登記→資本金帳戶→匯入／入帳→資金使用</t>
  </si>
  <si>
    <t>無一般股本匯入事前政府核准。自2025-09-12起，設立前前期費用可直接開戶匯入，免辦前期費用基本資訊登記；LLC股本仍按章程≤5年到位。</t>
  </si>
  <si>
    <t>銀行可因KYC、匯款人／股東不符、用途或文件不足拒絕開戶、入帳或支付；錯誤資金鏈會影響股利、減資、清算與稅務。</t>
  </si>
  <si>
    <t>由登記股東直接匯款，完成FDI登記、資本金帳戶、入帳登記及會計／公示勾稽。</t>
  </si>
  <si>
    <t>跨境人民幣、股東貸款／外債、境內再投資、併購價款、債轉股、返程投資或第三人代付另案。</t>
  </si>
  <si>
    <t>SAFE/PBOC; PRC receiving bank; remitting bank; investor; accountant/treasury adviser</t>
  </si>
  <si>
    <t>外匯局／人行；中國收款銀行；匯款銀行；投資人；會計／資金顧問</t>
  </si>
  <si>
    <t>外匯便利化、銀行內規、資金工具、匯款人、幣別或用途變更時重查。</t>
  </si>
  <si>
    <t>S-UBO</t>
  </si>
  <si>
    <t>P＋A（BO規則＋銀行AML／KYC持續審查）</t>
  </si>
  <si>
    <t>PBOC／SAMR受益所有人制度要求公司辨識及備案自然人控制者；銀行及其他義務機構另依反洗錢、制裁／PEP與風險管理執行客戶盡職調查。</t>
  </si>
  <si>
    <t>設立前UBO pack→R1 BO備案→BANK1 KYC→變更監控</t>
  </si>
  <si>
    <t>主要25%權益／收益／表決權或實際控制測試；設立時備案，變更原則30日內。金融機構另依自2026-01-20施行之客戶受益所有人識別規則核驗，並可依風險要求補充全層級資料。</t>
  </si>
  <si>
    <t>未備案／拒不改正可處人民幣5萬元以下罰款；銀行可延後／拒絕建立關係、限制交易或要求更新資料。</t>
  </si>
  <si>
    <t>單一境外法人股東逐層穿透至自然人，保持BO、FDI報告、AMR、銀行及集團KYC一致。</t>
  </si>
  <si>
    <t>上市鏈、基金、信託、政府背景、代持、制裁／PEP、高風險國別、無人達25%或協議控制另案。</t>
  </si>
  <si>
    <t>PBOC/SAMR; bank AML/KYC team; foreign investor; UBO adviser; compliance officer</t>
  </si>
  <si>
    <t>人行／市場監管；銀行AML／KYC；境外投資人；UBO顧問；合規主管</t>
  </si>
  <si>
    <t>https://www.moj.gov.cn/pub/sfbgw/flfggz/flfggzbmgz/202605/t20260507_534571.html</t>
  </si>
  <si>
    <t>持股、控制、受益人、PEP／制裁狀態或銀行風險政策變更時即時更新。</t>
  </si>
  <si>
    <t>04｜由中國36格反向彙總成16格摘要</t>
  </si>
  <si>
    <t>矩陣由09_計算_勿刪公式反推；Ø／GEN的一般合規、承接或證據要求不回填成OLPA命中。</t>
  </si>
  <si>
    <t>A. 標準有限責任公司外資子公司案件</t>
  </si>
  <si>
    <t>B. 中國整體Country Profile</t>
  </si>
  <si>
    <t>RNCS＼OLPA</t>
  </si>
  <si>
    <t>O</t>
  </si>
  <si>
    <t>L</t>
  </si>
  <si>
    <t>P</t>
  </si>
  <si>
    <t>A</t>
  </si>
  <si>
    <t>C. 摘要解讀</t>
  </si>
  <si>
    <t>R-P／A＋N-P／A＋S-O／P／A</t>
  </si>
  <si>
    <t>R由AMR完成設立、登記、公示及BO／外資初始資料承接；N只處理境外文件認證；S確認清單外Open並管理外資報告、外匯、AML及必要營運條件。</t>
  </si>
  <si>
    <t>中國整體</t>
  </si>
  <si>
    <t>R-P／A＋N-P／A＋S-O／L／P／A</t>
  </si>
  <si>
    <t>L主要來自外資准入負面清單、市場准入負面清單、產業特許、國安審查及產業資本／人員／場所條件；Court不命中一般設立。</t>
  </si>
  <si>
    <t>AMR＋NDRC/MOFCOM/SECTOR＋SAFE/PBOC/BANK＋ADVISER</t>
  </si>
  <si>
    <t>境外公證／Apostille與翻譯建立證據；AMR形成公司；NDRC／MOFCOM及產業機關決定清單與審查；銀行代理FDI外匯／KYC；顧問執行但不是第五種Gatekeeper。</t>
  </si>
  <si>
    <t>Entity Choice</t>
  </si>
  <si>
    <t>LLC＝預設首選｜JSC＝股份型替代</t>
  </si>
  <si>
    <t>單一境外母公司Greenfield通常選有限責任公司；股份有限公司須滿足發起人1至200名、過半數在中國境內有住所及設立前全額實繳。</t>
  </si>
  <si>
    <t>Court</t>
  </si>
  <si>
    <t>C-NONE</t>
  </si>
  <si>
    <t>人民法院只在公司、股權、行政、牌照、出資或AML爭議時提供救濟；標準成立不是Court-led，且國安措施之救濟不可預設。</t>
  </si>
  <si>
    <t>資本</t>
  </si>
  <si>
    <t>LLC:NO-GENERAL-FLOOR＋SUBSCRIBED＋PAY≤5Y＋DISCLOSE≤20BD</t>
  </si>
  <si>
    <t>無一般全國最低數字，但註冊資本須合理並按章程五年內繳足；實繳／出資變更資訊原則20個工作日內公示；產業最低額另案。</t>
  </si>
  <si>
    <t>治理</t>
  </si>
  <si>
    <t>1-SH＋1-DIRECTOR＋SUPERVISOR-OMIT-BY-UNANIMOUS-CONSENT</t>
  </si>
  <si>
    <t>一般無中國籍／居民董事；法定代表人由執行事務的董事或經理擔任；外商投資企業另備案中國境內法律文件送達接受人。</t>
  </si>
  <si>
    <t>成立／營業</t>
  </si>
  <si>
    <t>AMR-LICENSE＝LEGAL-PERSON-BORN ≠ FULLY OPERATIONAL</t>
  </si>
  <si>
    <t>營業執照簽發日公司成立；但印章、稅務／社保、銀行FDI外匯、資本金帳戶、場所及產業牌照完成後，才可標示Fully Operational。</t>
  </si>
  <si>
    <t>FOREIGN-NOTARY＋APOSTILLE/LEGALISE＋ZH-TRANS；HK/MO/TW-SPECIAL</t>
  </si>
  <si>
    <t>N命中僅代表境外文件鏈；不是中國境內公證人形成公司。臺灣法人文件依兩岸公證查證／專門路徑，不能直接套用Apostille。</t>
  </si>
  <si>
    <t>FX／UBO</t>
  </si>
  <si>
    <t>BANK-FDI-REG＋CAPITAL-A/C＋TRACE＋BO-25%/CONTROL＋30D-CHANGE</t>
  </si>
  <si>
    <t>取消前期費用基本資訊登記不等於取消設立後FDI登記、銀行KYC與入帳證據；外國法人股東公司通常須設立時申報BO並持續更新。</t>
  </si>
  <si>
    <t>D. 命中數與最終Route Code</t>
  </si>
  <si>
    <t>標準案件命中數</t>
  </si>
  <si>
    <t>國家Profile命中數</t>
  </si>
  <si>
    <t>標準最終Route Code</t>
  </si>
  <si>
    <t>例外分支｜(a) 外資准入負面清單限制／禁止；(b) 2025市場准入清單及產業牌照；(c) 外商投資安全審查；(d) M&amp;A／反壟斷／國資；(e) JSC發起人＋設立前實繳；(f) 外國公司Branch。</t>
  </si>
  <si>
    <t>05｜中國外資子公司設立Route流程</t>
  </si>
  <si>
    <t>標準Route以單一境外法人股東100%持有有限責任公司為主；股份有限公司及負面清單／國安／M&amp;A等另設分支。</t>
  </si>
  <si>
    <t>A. 標準有限責任公司Route</t>
  </si>
  <si>
    <t>步驟</t>
  </si>
  <si>
    <t>節點</t>
  </si>
  <si>
    <t>Route Code</t>
  </si>
  <si>
    <t>主要行動</t>
  </si>
  <si>
    <t>法律效果／輸出</t>
  </si>
  <si>
    <t>時點／數值</t>
  </si>
  <si>
    <t>官方來源</t>
  </si>
  <si>
    <t>案件分類與雙清單</t>
  </si>
  <si>
    <t>CASE[FDI-NL+MA-NL+ACTIVITY+LOCATION+TRANSACTION]</t>
  </si>
  <si>
    <t>鎖定實際合約、收入、技術功能、資料處理、經營地及Greenfield／M&amp;A；先查2024外資准入負面清單，再查2025市場准入負面清單及產業法。</t>
  </si>
  <si>
    <t>Business owner; FDI/sector counsel; tax/data adviser</t>
  </si>
  <si>
    <t>決定外資持股、牌照、國安、地址與資本分支；未完成不得直接下100%外資結論。</t>
  </si>
  <si>
    <t>2024 FDI list＝29項；2025 market-access list＝106項。</t>
  </si>
  <si>
    <t>公司型態、治理與名稱</t>
  </si>
  <si>
    <t>ENTITY[LLC]→NAME[SELF-DECLARATION]</t>
  </si>
  <si>
    <t>選有限責任公司；確定1名境外法人股東、註冊資本、1名董事／法定代表、是否不設監事及法律文件送達接受人；完成企業名稱自主申報。</t>
  </si>
  <si>
    <t>Foreign shareholder; PRC corporate counsel; registration agent; AMR name system</t>
  </si>
  <si>
    <t>形成章程與設立申請的Case Key及可用名稱。</t>
  </si>
  <si>
    <t>LLC股東1–50；標準1名；名稱自主申報時程依地方系統。</t>
  </si>
  <si>
    <t>https://zwfw.samr.gov.cn/guideDetail?id=a5b6c148193f4d1ca72768e35b9b813e</t>
  </si>
  <si>
    <t>外商投資安全審查預篩</t>
  </si>
  <si>
    <t>NSR0[NO-HIT／PRE-IMPLEMENTATION-FILING]</t>
  </si>
  <si>
    <t>檢查軍事關聯、設施周邊、重要敏感領域、實際控制、協議控制及主管機關依職權啟動風險；命中時在實施投資前申報。</t>
  </si>
  <si>
    <t>NSR transaction counsel; investor; target/project team; NDRC NSR office</t>
  </si>
  <si>
    <t>No-hit memo或國安審查通過／附條件決定；在結果前不得實施應申報交易。</t>
  </si>
  <si>
    <t>初步15BD；一般30BD；特別60BD，特殊情形可延長；補件期間另計。</t>
  </si>
  <si>
    <t>境外文件與控制鏈</t>
  </si>
  <si>
    <t>DA0[NOTARY+APOSTILLE/LEGALISE+ZH-TRANS]</t>
  </si>
  <si>
    <t>取得股東主體資格／存續、章程／登記摘錄、投資決議、POA、簽署人與UBO資料；依簽發地完成公證、Apostille或領事認證及中文翻譯。港澳臺採專門路徑。</t>
  </si>
  <si>
    <t>Foreign registry; notary; apostille/consular authority; translator; PRC counsel</t>
  </si>
  <si>
    <t>形成AMR、銀行、牌照及UBO可引用的境外證據主檔。</t>
  </si>
  <si>
    <t>中國自2023-11-07起對公約締約國適用Apostille；臺灣法人依兩岸公證查證／專門規定。</t>
  </si>
  <si>
    <t>前期費用與中國住所</t>
  </si>
  <si>
    <t>PRE-FX?[UPFRONT-A/C]→ADDR</t>
  </si>
  <si>
    <t>如設立前需支付籌備費，可直接向銀行申請前期費用帳戶；同時簽訂合法住所租賃／使用文件並完成地方用途檢查。</t>
  </si>
  <si>
    <t>PRC bank; investor; landlord/address provider; property/local adviser</t>
  </si>
  <si>
    <t>建立設立前資金與中國住所證據；不等於已完成設立後FDI外匯登記或場所牌照。</t>
  </si>
  <si>
    <t>自2025-09-12起前期費用免前置基本資訊登記；公司住所原則1個。</t>
  </si>
  <si>
    <t>AMR設立、外資初始報告與BO</t>
  </si>
  <si>
    <t>R1-AMR[APPLICATION+ARTICLES+FDI-INITIAL+BO]</t>
  </si>
  <si>
    <t>提交設立申請、章程、境外股東資格、任命、住所、必要前置許可、登記聯絡員、外商投資法律文件送達接受人、外資初始報告及受益所有人資料。</t>
  </si>
  <si>
    <t>Foreign shareholder; PRC counsel/agent; AMR; translator; UBO adviser</t>
  </si>
  <si>
    <t>AMR核准並核發營業執照與統一社會信用代碼；執照簽發日公司成立。</t>
  </si>
  <si>
    <t>BO設立時一併備案；外國法人股東公司通常不適用小微豁免。</t>
  </si>
  <si>
    <t>公司印章、稅務、社保及營運主檔</t>
  </si>
  <si>
    <t>LICENSE→SEAL/TAX/SOCIAL</t>
  </si>
  <si>
    <t>刻製及備案印章；辦理稅務資訊確認、電子稅務／發票、社保／住房公積金等地方企業開辦事項；建立會計政策與公司簿冊。</t>
  </si>
  <si>
    <t>Company administrator; seal provider; tax/accounting adviser; tax/social authorities</t>
  </si>
  <si>
    <t>建立公司對外簽署、納稅、僱用及帳務運作能力；營業執照單獨不足以完成全部營運。</t>
  </si>
  <si>
    <t>地方一網通辦範圍與時程不同；依實際僱員及開票需求。</t>
  </si>
  <si>
    <t>銀行、FDI外匯登記與資本金帳戶</t>
  </si>
  <si>
    <t>BANK1[BASE-A/C+FDI-REG+CAPITAL-A/C+KYC]</t>
  </si>
  <si>
    <t>完成銀行KYC、基本存款帳戶、境內直接投資基本資訊登記、資本金／跨境人民幣專用帳戶及貨幣出資入帳；確保匯款人等於登記股東。</t>
  </si>
  <si>
    <t>PRC bank acting under SAFE/PBOC rules; remitting bank; investor; accountant</t>
  </si>
  <si>
    <t>建立股本實到、外匯／跨境人民幣及資金來源證據，供公司法出資、公示、會計及未來匯出使用。</t>
  </si>
  <si>
    <t>無一般政府事前股本匯入核准；銀行依KYC及真實性審核。</t>
  </si>
  <si>
    <t>資本到位、股東名冊與公示</t>
  </si>
  <si>
    <t>CAP[PAY≤5Y+DISCLOSE≤20BD]</t>
  </si>
  <si>
    <t>依章程分期繳納認繳資本；更新出資證明、股東名冊與會計；認繳／實繳或相關變更資訊形成後，依法透過國家企業信用資訊公示系統公示。</t>
  </si>
  <si>
    <t>Foreign shareholder; board/legal representative; accountant; bank; GSXT</t>
  </si>
  <si>
    <t>履行股東出資義務並形成對債權人及監管機關可驗證的資本紀錄。</t>
  </si>
  <si>
    <t>LLC自成立日起≤5年繳足；相關資訊原則20個工作日內公示。</t>
  </si>
  <si>
    <t>產業／場所、年度報告與Change Control</t>
  </si>
  <si>
    <t>S1-SECTOR/PROJECT→ANNUAL→OPERATE</t>
  </si>
  <si>
    <t>完成必要後置牌照、場所／消防／環保及項目程序；每年辦AMR／外資聯合年報；持續監控股權、資本、地址、人員、活動、BO及外匯變更。</t>
  </si>
  <si>
    <t>Sector/local authority; AMR/MOFCOM reporting; company secretary; legal/tax adviser</t>
  </si>
  <si>
    <t>僅在公司成立、銀行／稅務、場所／牌照、外資與透明度均完成後標示Fully Operational。</t>
  </si>
  <si>
    <t>年度報告1月1日至6月30日；BO／登記／外資資訊依事件及法定期限更新。</t>
  </si>
  <si>
    <t>https://www.mofcom.gov.cn/xwfb/sjfzrfb/art/2020/art_e154a45544e149e7aad3a524b2d3109e.html</t>
  </si>
  <si>
    <t>B. 例外／替代Route</t>
  </si>
  <si>
    <t>分支</t>
  </si>
  <si>
    <t>觸發條件</t>
  </si>
  <si>
    <t>新增／改寫Route</t>
  </si>
  <si>
    <t>核心證據</t>
  </si>
  <si>
    <t>主要風險</t>
  </si>
  <si>
    <t>結論</t>
  </si>
  <si>
    <t>CN-FIE-JSC-ALT</t>
  </si>
  <si>
    <t>需股份型融資、較多投資人、員工股份或上市準備</t>
  </si>
  <si>
    <t>CN-FIE-JSC-ALT｜CASE→PROMOTERS[1-200;&gt;50%-PRC-DOMICILED]→CAP[ISSUED-SHARES-100%-PAID-BEFORE-AMR]→NAME→NSR0→DA0→ADDR→R1-AMR→LICENSE→SEAL/TAX/SOCIAL→BANK1/FDI-FX→S1-SECTOR/PROJECT→ANNUAL→OPERATE</t>
  </si>
  <si>
    <t>1至200名發起人、過半數發起人在中國境內有住所、全額繳足所認購股份、股份與治理文件</t>
  </si>
  <si>
    <t>單一境外母公司通常不符合發起人住所比例；設立前資金及治理成本較高</t>
  </si>
  <si>
    <t>只有明確需要股份工具時才採JSC；不是外資准入較寬鬆。</t>
  </si>
  <si>
    <t>CN-FDI-NL-RESTRICTED/PROHIBITED</t>
  </si>
  <si>
    <t>活動落入2024外資准入負面清單</t>
  </si>
  <si>
    <t>CASE→S-OC[L/P/A]→重設活動／持股／控制／申請產業核准或停止</t>
  </si>
  <si>
    <t>精確業務、收入、技術、外資比例、控制權及產業核准文件</t>
  </si>
  <si>
    <t>以代持、協議控制或模糊經營範圍規避；被要求處分股權／資產或恢復原狀</t>
  </si>
  <si>
    <t>禁止類停止；限制類須先滿足清單與專法條件。</t>
  </si>
  <si>
    <t>CN-MA-NL/SECTOR-LICENSE</t>
  </si>
  <si>
    <t>活動落入2025市場准入清單許可事項或產業專法</t>
  </si>
  <si>
    <t>CASE→S-SL[L/P/A]→PRE-LICENCE?→R1-AMR→POST-LICENCE→OPERATE</t>
  </si>
  <si>
    <t>許可目錄、技術／場地／人員／資本條件、責任人及主管機關決定</t>
  </si>
  <si>
    <t>把營業執照當作產業牌照；未獲許可即營業</t>
  </si>
  <si>
    <t>外資清單外仍可能需要所有市場主體適用的產業許可。</t>
  </si>
  <si>
    <t>CN-NSR</t>
  </si>
  <si>
    <t>軍事關聯，或外資取得重要敏感領域實際控制</t>
  </si>
  <si>
    <t>CASE→NSR-A[BEFORE-IMPLEMENTATION;15+30+60BD]→CONDITIONS→R/TRANSACTION</t>
  </si>
  <si>
    <t>投資人／實控人、標的、技術／資料、地點、交易／控制安排及國安影響</t>
  </si>
  <si>
    <t>先交割／先實施；漏報協議控制；把AMR執照視為NSR通過</t>
  </si>
  <si>
    <t>將通過或附條件通過列為投資實施先決條件。</t>
  </si>
  <si>
    <t>CN-M&amp;A/CONTROL</t>
  </si>
  <si>
    <t>收購既有企業、資產或透過協議取得控制</t>
  </si>
  <si>
    <t>CASE→FDI-NL+NSR+MERGER-CONTROL+SOE/INDUSTRY→SPA-CP→AMR/FX</t>
  </si>
  <si>
    <t>SPA、估值、控制權、營業額、國資／產權交易、稅務及資金來源</t>
  </si>
  <si>
    <t>把Greenfield Route套用M&amp;A；漏反壟斷、國安、國資、稅務與價款外匯程序</t>
  </si>
  <si>
    <t>M&amp;A必須建立獨立交易Route，不能只修改股東名稱。</t>
  </si>
  <si>
    <t>CN-FOREIGN-BRANCH-ALT</t>
  </si>
  <si>
    <t>外國公司不成立獨立法人，而在中國設分支機構</t>
  </si>
  <si>
    <t>CASE→FOREIGN-COMPANY-BRANCH[APPROVAL-AS-REQUIRED+AMR+RESPONSIBLE-PERSON+FUNDS]→TAX/BANK/LICENCE</t>
  </si>
  <si>
    <t>母公司存續／章程、批准文件（如需）、中國負責人、營運資金及住所</t>
  </si>
  <si>
    <t>母公司直接承擔分支民事責任；稅務、牌照與外匯不同</t>
  </si>
  <si>
    <t>不可沿用LLC的單獨法人、股東有限責任及五年認繳假設。</t>
  </si>
  <si>
    <t>C. Route Code字典</t>
  </si>
  <si>
    <t>Code</t>
  </si>
  <si>
    <t>中文意義</t>
  </si>
  <si>
    <t>Factor</t>
  </si>
  <si>
    <t>法律效果</t>
  </si>
  <si>
    <t>關鍵輸出</t>
  </si>
  <si>
    <t>CASE</t>
  </si>
  <si>
    <t>案件分類、雙負面清單及交易診斷</t>
  </si>
  <si>
    <t>S＋R</t>
  </si>
  <si>
    <t>OC／SL／NS</t>
  </si>
  <si>
    <t>決定Open或例外Route</t>
  </si>
  <si>
    <t>Activity/technology/location/transaction memo</t>
  </si>
  <si>
    <t>Business owner; FDI/sector/data counsel</t>
  </si>
  <si>
    <t>ENTITY/NAME</t>
  </si>
  <si>
    <t>公司型態、治理與名稱自主申報</t>
  </si>
  <si>
    <t>OC／MC／LR</t>
  </si>
  <si>
    <t>形成可登記公司結構與名稱</t>
  </si>
  <si>
    <t>Entity-choice memo＋name declaration</t>
  </si>
  <si>
    <t>Shareholder; corporate counsel; AMR name system</t>
  </si>
  <si>
    <t>NSR0</t>
  </si>
  <si>
    <t>外商投資安全審查預篩／申報</t>
  </si>
  <si>
    <t>NS／OC</t>
  </si>
  <si>
    <t>No-hit、通過、附條件或禁止</t>
  </si>
  <si>
    <t>NSR memo／decision</t>
  </si>
  <si>
    <t>NSR counsel; investor; NDRC office</t>
  </si>
  <si>
    <t>DA0</t>
  </si>
  <si>
    <t>境外文件與控制鏈證據</t>
  </si>
  <si>
    <t>N＋R＋S</t>
  </si>
  <si>
    <t>DA／UBO／LR</t>
  </si>
  <si>
    <t>形成可接受的跨境證據</t>
  </si>
  <si>
    <t>Notary＋Apostille/legalisation＋ZH translation＋UBO chart</t>
  </si>
  <si>
    <t>Foreign registry/notary; translator; PRC counsel</t>
  </si>
  <si>
    <t>PRE-FX/ADDR</t>
  </si>
  <si>
    <t>前期費用帳戶及中國住所</t>
  </si>
  <si>
    <t>FX／ADDR</t>
  </si>
  <si>
    <t>建立設立前資金與地址證據</t>
  </si>
  <si>
    <t>Upfront-expense account＋lease/use evidence</t>
  </si>
  <si>
    <t>Bank; investor; landlord/address provider</t>
  </si>
  <si>
    <t>R1-AMR</t>
  </si>
  <si>
    <t>設立登記、外資初始報告與BO備案</t>
  </si>
  <si>
    <t>R＋S</t>
  </si>
  <si>
    <t>OC／MC／LR／ADDR／DA／UBO</t>
  </si>
  <si>
    <t>營業執照＋USCC；法人出生</t>
  </si>
  <si>
    <t>Business licence＋registration/filing record</t>
  </si>
  <si>
    <t>AMR; registration agent; UBO adviser</t>
  </si>
  <si>
    <t>LICENSE/TAX</t>
  </si>
  <si>
    <t>印章、稅務、社保及營運主檔</t>
  </si>
  <si>
    <t>S＋Provider</t>
  </si>
  <si>
    <t>SL／LR／ADDR</t>
  </si>
  <si>
    <t>建立簽署、納稅、僱用能力</t>
  </si>
  <si>
    <t>Seals＋tax/social account＋books</t>
  </si>
  <si>
    <t>Seal/tax/social authority; accountant</t>
  </si>
  <si>
    <t>BANK1/CAP</t>
  </si>
  <si>
    <t>FDI外匯、帳戶、入帳、出資與公示</t>
  </si>
  <si>
    <t>S＋R＋Provider</t>
  </si>
  <si>
    <t>FX／MC／UBO</t>
  </si>
  <si>
    <t>建立合法資金及履行出資證據</t>
  </si>
  <si>
    <t>FDI registration＋accounts＋SWIFT＋capital/publicity record</t>
  </si>
  <si>
    <t>SAFE/PBOC-delegated bank; investor; accountant</t>
  </si>
  <si>
    <t>S1/ANNUAL</t>
  </si>
  <si>
    <t>產業／場所准入、年報及變更控制</t>
  </si>
  <si>
    <t>SL／ADDR／OC／UBO</t>
  </si>
  <si>
    <t>Fully Operational＋持續合規</t>
  </si>
  <si>
    <t>Licences＋annual report＋change log</t>
  </si>
  <si>
    <t>Sector/local authority; AMR/MOFCOM; compliance team</t>
  </si>
  <si>
    <t>D. 最終Route Code</t>
  </si>
  <si>
    <t>注意：AMR營業執照簽發日是中國公司的法人出生點；境外公證／Apostille只使外國文件可被接受，銀行則是SAFE／PBOC制度下的執行與證據節點，兩者都不能取代AMR設立登記。</t>
  </si>
  <si>
    <t>06｜China Common Knowledge</t>
  </si>
  <si>
    <t>從36格抽取可重複套用於其他國家、其他公司型態或其他外資案件的共同知識。</t>
  </si>
  <si>
    <t>CK</t>
  </si>
  <si>
    <t>共同知識</t>
  </si>
  <si>
    <t>中國具體內容</t>
  </si>
  <si>
    <t>36格來源</t>
  </si>
  <si>
    <t>資料庫／SOP含意</t>
  </si>
  <si>
    <t>CK-1</t>
  </si>
  <si>
    <t>中國一般公司設立是Registrar-led，而非Notary-led或Court-led。</t>
  </si>
  <si>
    <t>AMR核准設立並核發營業執照；簽發日公司成立。N僅命中境外文件認證，C只在爭議時介入。</t>
  </si>
  <si>
    <t>R全列＋N-DA＋C全列</t>
  </si>
  <si>
    <t>系統分開Legal Birth、Foreign Document Authentication與Dispute Remedy三個節點。</t>
  </si>
  <si>
    <t>CK-2</t>
  </si>
  <si>
    <t>外資准入負面清單與市場准入負面清單必須分開。</t>
  </si>
  <si>
    <t>2024外資清單29項，回答外資能否進入；2025市場准入清單106項，回答任何經營主體是否禁止或需許可。</t>
  </si>
  <si>
    <t>S-OC＋S-SL</t>
  </si>
  <si>
    <t>Case Key必須有FDI-NL Result與MA-NL Result兩個欄位，不能只寫『不在負面清單』。</t>
  </si>
  <si>
    <t>CK-3</t>
  </si>
  <si>
    <t>Open只能由精確活動、技術功能、收入與地點推導。</t>
  </si>
  <si>
    <t>純軟體開發可Open，但ICP／EDI、雲、平台、內容、地圖、數據、金融／教育／醫療等可能轉入限制或許可。</t>
  </si>
  <si>
    <t>S-OC＋S-SL＋S-NS</t>
  </si>
  <si>
    <t>保存合約、產品架構、資料流、客戶、收費模式及營運地，不用公司名稱或『IT』大類代替。</t>
  </si>
  <si>
    <t>CK-4</t>
  </si>
  <si>
    <t>無一般最低資本，不等於無資本管制。</t>
  </si>
  <si>
    <t>LLC認繳資本自成立日起五年內繳足；資本／期限明顯異常可被要求調整；產業另有最低資本／實繳者優先。</t>
  </si>
  <si>
    <t>R-MC＋S-MC</t>
  </si>
  <si>
    <t>資本欄位拆Statutory Floor、Registered、Subscribed、Paid、Due Date、Sector Minimum及Working Capital。</t>
  </si>
  <si>
    <t>CK-5</t>
  </si>
  <si>
    <t>有限責任公司與股份有限公司的差異首先是發起人與實繳，不只是名稱。</t>
  </si>
  <si>
    <t>LLC可1名境外法人股東且五年內出資；JSC須1至200名發起人、過半數在中國有住所並於設立前繳足股份。</t>
  </si>
  <si>
    <t>OC＋MC＋LR＋02B</t>
  </si>
  <si>
    <t>Entity Choice在DA0與名稱申報前完成，避免文件全部重作。</t>
  </si>
  <si>
    <t>CK-6</t>
  </si>
  <si>
    <t>境外文件認證與中國公司成立是兩條法律線。</t>
  </si>
  <si>
    <t>公證＋Apostille／領事認證＋中文翻譯只使境外文件可被接受；公司仍由AMR設立。臺灣、港澳文件依專門規則。</t>
  </si>
  <si>
    <t>R-DA＋N-DA＋S-DA</t>
  </si>
  <si>
    <t>DA資料庫分來源地、公證、Apostille／領認、翻譯、用途機關與效期；另設TW/HK/MO Route。</t>
  </si>
  <si>
    <t>CK-7</t>
  </si>
  <si>
    <t>本地董事、法定代表、送達接受人與產業責任人是四個不同問題。</t>
  </si>
  <si>
    <t>一般無中國籍董事；法定代表由董事／經理擔任；外商投資企業須備案中國境內送達接受人；產業與外籍工作許可另查。</t>
  </si>
  <si>
    <t>R-LR＋N-LR＋S-LR</t>
  </si>
  <si>
    <t>Local Substance拆Governance、Legal Representation、Service Recipient、Physical Work與Sector Qualification。</t>
  </si>
  <si>
    <t>CK-8</t>
  </si>
  <si>
    <t>公司成立與Fully Operational是兩張不同門票。</t>
  </si>
  <si>
    <t>營業執照代表法人出生；印章、稅務／社保、銀行、FDI外匯、資本金、場所與產業牌照決定實際營運。</t>
  </si>
  <si>
    <t>R全列 vs S-SL／ADDR／FX</t>
  </si>
  <si>
    <t>報價及看板分Formation Complete、Bank/Tax Ready、Licensed及Fully Operational。</t>
  </si>
  <si>
    <t>CK-9</t>
  </si>
  <si>
    <t>沒有普遍股本匯入事前核准，仍有FDI登記、KYC與入帳證據。</t>
  </si>
  <si>
    <t>2025-09-12取消前期費用基本資訊登記；設立後的FDI基本資訊、帳戶、入帳與資金用途仍由銀行依法辦理。</t>
  </si>
  <si>
    <t>R-FX＋N-FX＋S-FX</t>
  </si>
  <si>
    <t>保存Remitter、Shareholder、Instrument、Currency、FDI Registration、Account、SWIFT及Use of Funds。</t>
  </si>
  <si>
    <t>CK-10</t>
  </si>
  <si>
    <t>UBO至少同時存在登記備案、外資報告與銀行AML三層。</t>
  </si>
  <si>
    <t>主要採25%權益／收益／表決權及實際控制測試；外國法人股東公司通常不適用小微豁免，設立時申報、變更30日內更新。</t>
  </si>
  <si>
    <t>R-UBO＋N-UBO＋S-UBO</t>
  </si>
  <si>
    <t>每層保存ownership math、control basis、evidence、PEP／sanctions及版本日期。</t>
  </si>
  <si>
    <t>https://www.pbc.gov.cn/tiaofasi/144941/144957/5342579/index.html
https://www.moj.gov.cn/pub/sfbgw/flfggz/flfggzbmgz/202605/t20260507_534571.html</t>
  </si>
  <si>
    <t>CK-11</t>
  </si>
  <si>
    <t>銀行與顧問是關鍵執行者，但不是第五種把關者。</t>
  </si>
  <si>
    <t>銀行代理外匯／跨境人民幣登記並提供KYC／資金證據；律師、會計、翻譯、地址及牌照顧問執行流程，法律准入仍歸RNCS。</t>
  </si>
  <si>
    <t>Execution Provider全列</t>
  </si>
  <si>
    <t>每格同時保存Gatekeeper、Executor與Evidence Provider，避免把銀行／代辦人錯列為新的RNCS。</t>
  </si>
  <si>
    <t>CK-12</t>
  </si>
  <si>
    <t>中國外資設立是持續資料一致性工程。</t>
  </si>
  <si>
    <t>章程、AMR、FDI報告、BO、銀行、稅務、社保、牌照、股東名冊與資本公示的名稱、地址、資本、股東、人員與控制必須一致。</t>
  </si>
  <si>
    <t>R全列＋S全列</t>
  </si>
  <si>
    <t>Route終點延伸到Annual與Change Control；轉股、增減資、搬遷、新業務、M&amp;A或UBO變更重跑36格。</t>
  </si>
  <si>
    <t>核心共通知識：中國是「AMR設立／登記／公示」的R-led模型，外圍疊加雙負面清單、國安、產業牌照、外資資訊、SAFE／PBOC與AML；N僅解決境外文件可接受性，C不是一般設立Gate。營業執照、銀行入資與產業可營業三者必須分開管理。</t>
  </si>
  <si>
    <t>07｜China Logic、判斷樹與最後結論</t>
  </si>
  <si>
    <t>先鎖定活動、技術／資料、地點、交易型態與投資人；依序跑外資負面清單→市場准入清單→國安→型態／資本→DA0→AMR→銀行／牌照→年報。任何假設改變都回到36格重算。</t>
  </si>
  <si>
    <t>A. Common Logic</t>
  </si>
  <si>
    <t>Logic</t>
  </si>
  <si>
    <t>判斷原則</t>
  </si>
  <si>
    <t>標準路徑</t>
  </si>
  <si>
    <t>替代／例外</t>
  </si>
  <si>
    <t>輸入</t>
  </si>
  <si>
    <t>Route</t>
  </si>
  <si>
    <t>L-1</t>
  </si>
  <si>
    <t>先把實際活動寫成可審查的Case Key</t>
  </si>
  <si>
    <t>一般顧問／純軟體／IT技術服務，排除電信／內容／數據特許</t>
  </si>
  <si>
    <t>多產品、多地點、線上平台、進出口或製造分開編碼</t>
  </si>
  <si>
    <t>Contract／Revenue／Technology／Data／Location</t>
  </si>
  <si>
    <t>決定OC、SL、NS、ADDR</t>
  </si>
  <si>
    <t>CASE-ACTIVITY</t>
  </si>
  <si>
    <t>L-2</t>
  </si>
  <si>
    <t>先查外資准入負面清單，再查市場准入負面清單</t>
  </si>
  <si>
    <t>兩張清單外＝可進入一般Route</t>
  </si>
  <si>
    <t>外資限制／禁止或所有主體許可事項進例外Route</t>
  </si>
  <si>
    <t>Activity／Foreign ownership／Control</t>
  </si>
  <si>
    <t>S-O／L／P／A</t>
  </si>
  <si>
    <t>CASE-LISTS</t>
  </si>
  <si>
    <t>L-3</t>
  </si>
  <si>
    <t>再判斷國安與交易型態</t>
  </si>
  <si>
    <t>Greenfield、非敏感、無實際控制風險＝No-hit memo</t>
  </si>
  <si>
    <t>軍事／重要敏感領域、M&amp;A、協議控制＝投資實施前申報</t>
  </si>
  <si>
    <t>Investor／Target／Control／Technology／Location</t>
  </si>
  <si>
    <t>S-NS L/P/A</t>
  </si>
  <si>
    <t>L-4</t>
  </si>
  <si>
    <t>再選LLC或JSC</t>
  </si>
  <si>
    <t>單一境外母公司、閉鎖持股、分期投入＝LLC</t>
  </si>
  <si>
    <t>股份型融資且可滿足發起人住所與全額實繳＝JSC</t>
  </si>
  <si>
    <t>Owners／Funding／Exit／Governance</t>
  </si>
  <si>
    <t>決定OC、MC、LR與Route</t>
  </si>
  <si>
    <t>ENTITY</t>
  </si>
  <si>
    <t>L-5</t>
  </si>
  <si>
    <t>再把公司法資本與產業門檻分開</t>
  </si>
  <si>
    <t>LLC合理註冊資本＋五年內繳足</t>
  </si>
  <si>
    <t>產業最低資本／實繳、項目投資額或JSC設立前全額實繳</t>
  </si>
  <si>
    <t>Capital／Sector／Project／Cash plan</t>
  </si>
  <si>
    <t>R-P/A；必要時S-L/P/A</t>
  </si>
  <si>
    <t>MC-DESIGN</t>
  </si>
  <si>
    <t>L-6</t>
  </si>
  <si>
    <t>再建立境外文件與UBO master pack</t>
  </si>
  <si>
    <t>公證＋Apostille／領認＋中文翻譯；臺港澳專門Route</t>
  </si>
  <si>
    <t>基金、信託、多層控股、非公約國或高風險國別增加證據</t>
  </si>
  <si>
    <t>Foreign docs／Signers／Ownership／Control</t>
  </si>
  <si>
    <t>N-P/A＋R/S承接</t>
  </si>
  <si>
    <t>L-7</t>
  </si>
  <si>
    <t>再由AMR完成法人出生與初始透明度</t>
  </si>
  <si>
    <t>設立申請＋章程＋住所＋任命＋FDI初始＋BO</t>
  </si>
  <si>
    <t>前置牌照欠缺、資料／實名不合格則補件或停止</t>
  </si>
  <si>
    <t>Name／Articles／Docs／Address／People／BO</t>
  </si>
  <si>
    <t>R-P/A＋S-P/A</t>
  </si>
  <si>
    <t>L-8</t>
  </si>
  <si>
    <t>再完成銀行、稅務、社保、場所與產業准入</t>
  </si>
  <si>
    <t>BANK1＋FDI外匯＋CAP＋Tax/Social＋必要牌照</t>
  </si>
  <si>
    <t>高風險KYC、特殊場所、跨境借款、電信／數據等另案</t>
  </si>
  <si>
    <t>Funding／Address／Activity／People</t>
  </si>
  <si>
    <t>S-P/A；Profile可能L</t>
  </si>
  <si>
    <t>OPS-READY</t>
  </si>
  <si>
    <t>L-9</t>
  </si>
  <si>
    <t>最後建立年報與Change Control</t>
  </si>
  <si>
    <t>1月1日至6月30日年報＋事件驅動變更</t>
  </si>
  <si>
    <t>轉股、增減資、搬遷、新業務、M&amp;A、UBO／控制變更重跑36格</t>
  </si>
  <si>
    <t>AMR／FDI／BO／Bank／Tax／Licence master</t>
  </si>
  <si>
    <t>持續R/S-P/A</t>
  </si>
  <si>
    <t>ANNUAL→OPERATE</t>
  </si>
  <si>
    <t>B. 九步判斷樹</t>
  </si>
  <si>
    <t>問題</t>
  </si>
  <si>
    <t>Yes</t>
  </si>
  <si>
    <t>No</t>
  </si>
  <si>
    <t>分類判斷</t>
  </si>
  <si>
    <t>行動</t>
  </si>
  <si>
    <t>是否要成立獨立中國法人子公司？</t>
  </si>
  <si>
    <t>是：進LLC／JSC比較</t>
  </si>
  <si>
    <t>否：Branch／代表處／EOR／跨境服務另案</t>
  </si>
  <si>
    <t>Entity Type</t>
  </si>
  <si>
    <t>先鎖定責任、PE、勞動、牌照及資金流</t>
  </si>
  <si>
    <t>實際合約、收入、技術功能、資料流與營運地是否已鎖定？</t>
  </si>
  <si>
    <t>是：進雙清單</t>
  </si>
  <si>
    <t>否：停止，不先下100%外資或免牌照結論</t>
  </si>
  <si>
    <t>Case Key</t>
  </si>
  <si>
    <t>業務、法務、稅務、IT／資料團隊共同映射</t>
  </si>
  <si>
    <t>是否在2024外資准入負面清單外？</t>
  </si>
  <si>
    <t>是：保留Open</t>
  </si>
  <si>
    <t>否：判斷禁止、股比／高管限制或產業核准</t>
  </si>
  <si>
    <t>保存清單條目與外資／控制計算</t>
  </si>
  <si>
    <t>是否在2025市場准入清單及產業許可外？</t>
  </si>
  <si>
    <t>是：一般登記Route</t>
  </si>
  <si>
    <t>否：加入前／後置牌照與資本／人員／場所條件</t>
  </si>
  <si>
    <t>不得把外資Open誤解為無產業牌照</t>
  </si>
  <si>
    <t>是否命中國安敏感領域、軍事關聯或實際控制？</t>
  </si>
  <si>
    <t>否：建立No-hit memo</t>
  </si>
  <si>
    <t>是：在實施投資前申報，等待決定</t>
  </si>
  <si>
    <t>把NSR列為投資實施先決條件</t>
  </si>
  <si>
    <t>單一境外母公司是否需要股份型工具？</t>
  </si>
  <si>
    <t>否：通常選LLC</t>
  </si>
  <si>
    <t>是：評估JSC發起人1–200、過半中國住所與全額實繳</t>
  </si>
  <si>
    <t>Legal Form</t>
  </si>
  <si>
    <t>完成02B並記錄選擇理由</t>
  </si>
  <si>
    <t>資本、治理、地址、境外文件、送達接受人與UBO是否到位？</t>
  </si>
  <si>
    <t>是：可進AMR</t>
  </si>
  <si>
    <t>否：停止並完成MC／LR／ADDR／DA／UBO缺口</t>
  </si>
  <si>
    <t>R Conditions</t>
  </si>
  <si>
    <t>以機關別Checklist管理版本</t>
  </si>
  <si>
    <t>AMR執照、銀行／FDI外匯、稅務社保及牌照是否全部完成？</t>
  </si>
  <si>
    <t>是：可按核准範圍營運</t>
  </si>
  <si>
    <t>否：只能標示Formation Complete，不得標Fully Operational</t>
  </si>
  <si>
    <t>Operational Readiness</t>
  </si>
  <si>
    <t>分節點追蹤，不用一個『已設立』狀態涵蓋全部</t>
  </si>
  <si>
    <t>年報、資本公示、BO與變更控制是否建立？</t>
  </si>
  <si>
    <t>是：Route完成並進持續合規</t>
  </si>
  <si>
    <t>否：外資報告、AML、公司法及資料一致性仍有風險</t>
  </si>
  <si>
    <t>Annual／Change</t>
  </si>
  <si>
    <t>指定Owner、Trigger、Deadline、Evidence與Review</t>
  </si>
  <si>
    <t>C. 最後結論與永輝服務建議</t>
  </si>
  <si>
    <t>制度定位</t>
  </si>
  <si>
    <t>R-led administrative registration：AMR形成法人、登記與公示；N僅處理境外文件可接受性；Court不參與一般設立；NDRC／MOFCOM、產業、NSR、SAFE／PBOC及AML形成周邊S gates。</t>
  </si>
  <si>
    <t>標準16格</t>
  </si>
  <si>
    <t>R-P／A＋N-P／A＋S-O／P／A。一般服務業清單外為Open；R完成公司層；N完成境外文件；S完成資訊報告、外匯、AML與營運條件。</t>
  </si>
  <si>
    <t>國家Profile</t>
  </si>
  <si>
    <t>R-P／A＋N-P／A＋S-O／L／P／A；C不命中。L來自兩張負面清單、產業、國安、資本、人員與場所條件。</t>
  </si>
  <si>
    <t>標準Route</t>
  </si>
  <si>
    <t>把兩張負面清單混成一張；用『IT』直接判Open；把無最低資本當零資本；把境外Apostille當作公司已成立；忽略臺灣文件專門路徑；把營業執照當Fully Operational；漏FDI外匯、BO或年度／變更申報。</t>
  </si>
  <si>
    <t>服務架構建議</t>
  </si>
  <si>
    <t>Entry Diagnostic＝Activity＋FDI-NL＋MA-NL＋NSR＋型態；Formation Pack＝NAME＋DA0＋AMR＋FDI initial＋BO；Operational Readiness＝Seal/Tax/Social＋BANK/FX＋CAP＋Sector/Site；Annual &amp; Change＝AMR/FDI/BO/Bank master。</t>
  </si>
  <si>
    <t>專業意見與更新限制</t>
  </si>
  <si>
    <t>我的判斷是：一般外商集團以單一境外母公司在中國Greenfield設立服務型子公司，有限責任公司幾乎總是比股份有限公司更合理；JSC的價值在股份融資與治理，不在准入較容易。正式案件仍須依精確業務、城市、股東來源地、銀行及資料處理重驗。</t>
  </si>
  <si>
    <t>08｜中國官方來源索引</t>
  </si>
  <si>
    <t>優先採中國政府網／全國人大、司法部法規庫、國家發改委、商務部、市場監管總局、中國人民銀行、國家外匯管理局及地方官方辦事指南；每一36格均回鏈至官方來源。</t>
  </si>
  <si>
    <t>Source ID</t>
  </si>
  <si>
    <t>機關</t>
  </si>
  <si>
    <t>主題</t>
  </si>
  <si>
    <t>本檔使用重點</t>
  </si>
  <si>
    <t>官方網址</t>
  </si>
  <si>
    <t>CN01</t>
  </si>
  <si>
    <t>全國人大／中國政府網</t>
  </si>
  <si>
    <t>《中華人民共和國公司法》（2023修訂，2024-07-01施行）</t>
  </si>
  <si>
    <t>公司型態、股東／發起人、法人出生、五年出資、治理、法定代表、公司住所及外國公司分支。</t>
  </si>
  <si>
    <t>CN02</t>
  </si>
  <si>
    <t>國家市場監管總局／司法部</t>
  </si>
  <si>
    <t>《公司登記管理實施辦法》</t>
  </si>
  <si>
    <t>公司登記、實名、資本異常研判、JSC設立前繳足、資訊公示及登記程序。</t>
  </si>
  <si>
    <t>CN03</t>
  </si>
  <si>
    <t>國務院／行政法規庫</t>
  </si>
  <si>
    <t>實施《公司法》註冊資本登記管理制度的規定</t>
  </si>
  <si>
    <t>LLC五年、存量過渡、資本明顯異常、20工作日公示及監督。</t>
  </si>
  <si>
    <t>CN04</t>
  </si>
  <si>
    <t>國務院／國家行政法規庫</t>
  </si>
  <si>
    <t>《市場主體登記管理條例》</t>
  </si>
  <si>
    <t>公司登記事項、備案、住所、實名、許可及登記管理基礎。</t>
  </si>
  <si>
    <t>CN05</t>
  </si>
  <si>
    <t>市場監管部門</t>
  </si>
  <si>
    <t>2026新版經營主體登記申請文書規範通知</t>
  </si>
  <si>
    <t>2026-05-01起使用之公司登記材料規範入口。</t>
  </si>
  <si>
    <t>CN06</t>
  </si>
  <si>
    <t>2026公司設立／變更／備案材料規範PDF</t>
  </si>
  <si>
    <t>外國／港澳臺投資人資格、章程、任命、住所、前置許可、翻譯及認證文件清單。</t>
  </si>
  <si>
    <t>https://scjgj.gz.gov.cn/attachment/8/8001/8001009/10764914.pdf</t>
  </si>
  <si>
    <t>CN07</t>
  </si>
  <si>
    <t>國務院</t>
  </si>
  <si>
    <t>《外商投資法實施條例》</t>
  </si>
  <si>
    <t>准入前國民待遇＋負面清單、違規投資處理、外資資訊及投資保護。</t>
  </si>
  <si>
    <t>CN08</t>
  </si>
  <si>
    <t>國家發展改革委／商務部</t>
  </si>
  <si>
    <t>《外商投資准入特別管理措施（負面清單）（2024年版）》</t>
  </si>
  <si>
    <t>外資禁止／限制措施之正式清單；全國版29項。</t>
  </si>
  <si>
    <t>CN09</t>
  </si>
  <si>
    <t>國家發展改革委</t>
  </si>
  <si>
    <t>2024外資准入負面清單政策解讀</t>
  </si>
  <si>
    <t>確認29項及製造業外資准入限制全面取消等重點。</t>
  </si>
  <si>
    <t>CN10</t>
  </si>
  <si>
    <t>《市場准入負面清單（2025年版）》及解讀</t>
  </si>
  <si>
    <t>全部經營主體適用的禁止／許可准入清單；2025版106項；清單外非禁即入。</t>
  </si>
  <si>
    <t>CN11</t>
  </si>
  <si>
    <t>商務部／市場監管總局</t>
  </si>
  <si>
    <t>《外商投資資訊報告辦法》</t>
  </si>
  <si>
    <t>設立／變更透過登記系統報告、年度報告、監督與違規處理。</t>
  </si>
  <si>
    <t>CN12</t>
  </si>
  <si>
    <t>商務部</t>
  </si>
  <si>
    <t>外商投資資訊報告官方問答</t>
  </si>
  <si>
    <t>初始／變更／年度報告操作、1月1日至6月30日年報及更正。</t>
  </si>
  <si>
    <t>CN13</t>
  </si>
  <si>
    <t>外商投資企業聯合年報入口</t>
  </si>
  <si>
    <t>企業年度資訊報告之官方入口。</t>
  </si>
  <si>
    <t>https://lhnb.mofcom.gov.cn/</t>
  </si>
  <si>
    <t>CN14</t>
  </si>
  <si>
    <t>外商投資安全審查辦法官方答問</t>
  </si>
  <si>
    <t>申報範圍、實際控制、投資實施前申報及15／30／60工作日流程。</t>
  </si>
  <si>
    <t>CN15</t>
  </si>
  <si>
    <t>《外商投資安全審查辦法》</t>
  </si>
  <si>
    <t>軍事關聯、重要敏感領域、審查程序、附條件／禁止與執行措施。</t>
  </si>
  <si>
    <t>CN16</t>
  </si>
  <si>
    <t>中國人民銀行／市場監管總局</t>
  </si>
  <si>
    <t>《受益所有人資訊管理辦法》</t>
  </si>
  <si>
    <t>25%／實際控制測試、豁免、設立／變更備案、資料使用及罰則。</t>
  </si>
  <si>
    <t>CN17</t>
  </si>
  <si>
    <t>國家外匯管理局</t>
  </si>
  <si>
    <t>《資本項目外匯業務指引（2024年版）》</t>
  </si>
  <si>
    <t>境內直接投資基本資訊、帳戶、貨幣出資入帳、資金使用及銀行辦理。</t>
  </si>
  <si>
    <t>CN18</t>
  </si>
  <si>
    <t>匯發〔2025〕43號深化跨境投融資外匯管理改革</t>
  </si>
  <si>
    <t>2025-09-12起取消境內直接投資前期費用基本資訊登記等便利化措施。</t>
  </si>
  <si>
    <t>CN19</t>
  </si>
  <si>
    <t>國家外匯管理局分局</t>
  </si>
  <si>
    <t>匯發〔2025〕43號2026官方轉載／現行說明</t>
  </si>
  <si>
    <t>確認取消前期費用基本資訊登記及境內再投資登記等措施持續適用。</t>
  </si>
  <si>
    <t>https://www.safe.gov.cn/henan/2026/0729/2185.html</t>
  </si>
  <si>
    <t>CN20</t>
  </si>
  <si>
    <t>市場監管總局</t>
  </si>
  <si>
    <t>企業名稱自主申報服務指南</t>
  </si>
  <si>
    <t>公司名稱自主申報規則及官方系統。</t>
  </si>
  <si>
    <t>CN21</t>
  </si>
  <si>
    <t>全國經營主體登記註冊服務網</t>
  </si>
  <si>
    <t>全國公司登記服務及地方入口。</t>
  </si>
  <si>
    <t>CN22</t>
  </si>
  <si>
    <t>國家企業信用資訊公示系統</t>
  </si>
  <si>
    <t>年度報告、認繳／實繳及公司資訊公示。</t>
  </si>
  <si>
    <t>https://www.gsxt.gov.cn/index.html</t>
  </si>
  <si>
    <t>CN23</t>
  </si>
  <si>
    <t>登記註冊政策知識庫</t>
  </si>
  <si>
    <t>公司登記事項、外商投資法律文件送達接受人及受益所有人備案說明。</t>
  </si>
  <si>
    <t>CN24</t>
  </si>
  <si>
    <t>上海市企業開辦平台</t>
  </si>
  <si>
    <t>上海企業登記／一網通辦示例</t>
  </si>
  <si>
    <t>地方名稱、登記、印章、稅務、社保及身份核驗流程示例；正式案件依城市重驗。</t>
  </si>
  <si>
    <t>CN25</t>
  </si>
  <si>
    <t>外交部／地方外資指南</t>
  </si>
  <si>
    <t>Apostille與港澳臺文件專門路徑</t>
  </si>
  <si>
    <t>中國加入Apostille Convention；臺灣投資人主體資格依專門規定／協議提供公證文件。</t>
  </si>
  <si>
    <t>CN26</t>
  </si>
  <si>
    <t>中國人民銀行／國家市場監管總局／司法部</t>
  </si>
  <si>
    <t>《金融機構客戶受益所有人識別管理辦法》</t>
  </si>
  <si>
    <t>2026-01-20起金融機構辨識、核驗及持續更新客戶受益所有人之規則；支撐銀行AML／KYC層。</t>
  </si>
  <si>
    <t>CN27</t>
  </si>
  <si>
    <t>中國人民銀行／國家金融監管等部門／司法部</t>
  </si>
  <si>
    <t>《金融機構客戶盡職調查和客戶身分資料及交易記錄保存管理辦法》</t>
  </si>
  <si>
    <t>2026-01-01起之金融機構客戶盡職調查、風險分級、持續監控及資料保存一般規則。</t>
  </si>
  <si>
    <t>https://www.moj.gov.cn/pub/sfbgw/flfggz/flfggzbmgz/202512/t20251224_529734.html</t>
  </si>
  <si>
    <t>查核原則：先用精確活動、技術／資料、收入、地點與交易型態分別查2024外資准入負面清單及2025市場准入負面清單；再查國安、產業、AMR、資本、外匯與BO。</t>
  </si>
  <si>
    <t>查核原則：公司出生以AMR營業執照為準；境外公證／Apostille只處理文件可接受性；銀行辦理FDI外匯與KYC；地方流程、臺港澳文件及受管制產業必須在送件前另作在地確認。</t>
  </si>
  <si>
    <t>09｜中國16格摘要計算欄（請勿刪除）</t>
  </si>
  <si>
    <t>本表從03_36格明細的標準摘要碼／國家摘要碼反向計算04_16格摘要。2＝●；1＝△；0＝—。</t>
  </si>
  <si>
    <t>Std_O</t>
  </si>
  <si>
    <t>Std_L</t>
  </si>
  <si>
    <t>Std_P</t>
  </si>
  <si>
    <t>Std_A</t>
  </si>
  <si>
    <t>Profile_O</t>
  </si>
  <si>
    <t>Profile_L</t>
  </si>
  <si>
    <t>Profile_P</t>
  </si>
  <si>
    <t>Profile_A</t>
  </si>
  <si>
    <t>02B｜中國外資子公司型態比較：有限責任公司 vs 股份有限公司</t>
  </si>
  <si>
    <t>兩者均可作中國獨立法人公司；但對單一境外母公司Greenfield設立而言，發起人人數／住所與設立前實繳要求，使有限責任公司通常明顯較適合。</t>
  </si>
  <si>
    <t>比較項目</t>
  </si>
  <si>
    <t>有限責任公司（外商投資）</t>
  </si>
  <si>
    <t>永輝實務判斷／法律效果</t>
  </si>
  <si>
    <t>Local Legal Name</t>
  </si>
  <si>
    <t>有限责任公司</t>
  </si>
  <si>
    <t>股份有限公司</t>
  </si>
  <si>
    <t>正式登記名稱與章程以簡體中文法定名稱為準；『WFOE』不是獨立公司法型態。</t>
  </si>
  <si>
    <t>Functional Equivalent</t>
  </si>
  <si>
    <t>Private limited liability company</t>
  </si>
  <si>
    <t>Joint-stock company / company limited by shares</t>
  </si>
  <si>
    <t>功能對照不取代中國《公司法》用語。</t>
  </si>
  <si>
    <t>Separate Legal Personality</t>
  </si>
  <si>
    <t>有；營業執照簽發日成立</t>
  </si>
  <si>
    <t>兩者均由AMR設立登記形成法人；不是Notary或Court成立。</t>
  </si>
  <si>
    <t>Liability</t>
  </si>
  <si>
    <t>股東以認繳出資額為限</t>
  </si>
  <si>
    <t>股東以所認購股份為限</t>
  </si>
  <si>
    <t>仍須注意未出資、抽逃出資、董監高責任與人格混同。</t>
  </si>
  <si>
    <t>Owners／Promoters</t>
  </si>
  <si>
    <t>1至50名股東；可由單一境外法人持有100%</t>
  </si>
  <si>
    <t>1至200名發起人；過半數發起人在中國境內有住所</t>
  </si>
  <si>
    <t>單一境外母公司可直接走LLC；直接設JSC常需重構發起人組合。</t>
  </si>
  <si>
    <t>Foreign Corporate Owner</t>
  </si>
  <si>
    <t>一般可單獨成為股東，持股比例仍受外資負面清單限制</t>
  </si>
  <si>
    <t>可作發起人，但仍須滿足發起人住所比例及外資准入規則</t>
  </si>
  <si>
    <t>外資比例與公司法股東／發起人條件是兩層檢查。</t>
  </si>
  <si>
    <t>Equity Instrument</t>
  </si>
  <si>
    <t>股權／出資額；較適合閉鎖集團持股</t>
  </si>
  <si>
    <t>股份；較適合股份分類、股權融資與較多投資人</t>
  </si>
  <si>
    <t>有明確融資、員工持股或上市準備需求時再評估JSC。</t>
  </si>
  <si>
    <t>Capital Floor</t>
  </si>
  <si>
    <t>一般無全國統一最低額；產業法另有規定者除外</t>
  </si>
  <si>
    <t>註冊資本仍須真實、合理並符合營運與牌照資本充足性。</t>
  </si>
  <si>
    <t>Paid-in at Formation</t>
  </si>
  <si>
    <t>認繳制；章程約定並自成立日起五年內繳足</t>
  </si>
  <si>
    <t>發起人應在申請設立登記前繳足所認購股份</t>
  </si>
  <si>
    <t>LLC可分期資金規劃；JSC標準設立前即須全額實繳。</t>
  </si>
  <si>
    <t>Transfer of Equity／Shares</t>
  </si>
  <si>
    <t>對外轉讓時其他股東有法定優先購買權；章程可另設限制</t>
  </si>
  <si>
    <t>股份依公司法及章程轉讓；可建立較完整股份制度</t>
  </si>
  <si>
    <t>封閉集團控制通常LLC較直觀；JSC適合多投資人股權工具。</t>
  </si>
  <si>
    <t>董事會；小型或股東人數較少可設1名董事；經理可選設</t>
  </si>
  <si>
    <t>董事會；符合小型／股東人數較少條件時可設1名董事</t>
  </si>
  <si>
    <t>標準單一股東LLC治理最精簡。</t>
  </si>
  <si>
    <t>Supervision／Audit Committee</t>
  </si>
  <si>
    <t>監事會／1名監事；小型或股東少且全體股東一致同意可不設監事；亦可由董事會審計委員會取代監事會</t>
  </si>
  <si>
    <t>監事會／1名監事，或由董事會審計委員會依法取代監事會</t>
  </si>
  <si>
    <t>JSC治理與會議／股份管理通常較正式。</t>
  </si>
  <si>
    <t>Legal Representative</t>
  </si>
  <si>
    <t>章程指定代表公司執行事務的董事或經理</t>
  </si>
  <si>
    <t>可為外國人；但稅務、銀行、電子簽名與在華工作另有實務條件。</t>
  </si>
  <si>
    <t>Owner Register／Disclosure</t>
  </si>
  <si>
    <t>股東名冊＋認繳／實繳及股權變更公示＋BO備案</t>
  </si>
  <si>
    <t>股東名冊／股份紀錄＋發起人股份公示＋BO備案</t>
  </si>
  <si>
    <t>公司、AMR公示、FDI報告、銀行及UBO資料須一致。</t>
  </si>
  <si>
    <t>Tax Classification</t>
  </si>
  <si>
    <t>中國居民企業法人（一般情形）</t>
  </si>
  <si>
    <t>兩型態的中國企業所得稅基本身分通常不因名稱不同而改變；特殊資格另案。</t>
  </si>
  <si>
    <t>https://www.chinatax.gov.cn/chinatax/n810341/n810825/c101434/c28479830/content.html</t>
  </si>
  <si>
    <t>Registrar Route</t>
  </si>
  <si>
    <t>名稱自主申報→AMR設立→營業執照／USCC</t>
  </si>
  <si>
    <t>名稱自主申報→全額實繳→AMR設立→營業執照／USCC</t>
  </si>
  <si>
    <t>RNCS主體均為R-led；JSC在MC與發起人條件增加前置門檻。</t>
  </si>
  <si>
    <t>Typical Use Case</t>
  </si>
  <si>
    <t>集團全資／合資、股東少、資金分期投入、閉鎖治理</t>
  </si>
  <si>
    <t>多投資人、股份型融資、員工股權、上市或正式董事會治理</t>
  </si>
  <si>
    <t>本標準外商子公司優先LLC。</t>
  </si>
  <si>
    <t>Final Recommendation</t>
  </si>
  <si>
    <t>預設首選</t>
  </si>
  <si>
    <t>具明確股份型需求且發起人／實繳條件可滿足時選用</t>
  </si>
  <si>
    <t>我的意見：中國Greenfield外資子公司除非有明確資本市場理由，否則先選有限責任公司；不是因為稅率較低，而是法定發起人、資金與治理成本較合適。</t>
  </si>
  <si>
    <t>快速選擇判斷</t>
  </si>
  <si>
    <t>情境</t>
  </si>
  <si>
    <t>優先型態</t>
  </si>
  <si>
    <t>原因</t>
  </si>
  <si>
    <t>Route差異</t>
  </si>
  <si>
    <t>提醒</t>
  </si>
  <si>
    <t>單一境外母公司100%持有、一般服務業、分期投入資本</t>
  </si>
  <si>
    <t>有限責任公司</t>
  </si>
  <si>
    <t>單一股東可成立；出資可按章程在五年內完成</t>
  </si>
  <si>
    <t>採CN-FIE-LLC-STD</t>
  </si>
  <si>
    <t>註冊資本須合理，不能以認繳制作不切實際承諾。</t>
  </si>
  <si>
    <t>預計多輪股權融資、員工股份或上市準備</t>
  </si>
  <si>
    <t>股份工具與治理較適合</t>
  </si>
  <si>
    <t>採CN-FIE-JSC-ALT；先補發起人住所比例及全額實繳</t>
  </si>
  <si>
    <t>單一境外發起人通常不符合過半數在中國有住所。</t>
  </si>
  <si>
    <t>只需市場測試、不希望立即成立法人</t>
  </si>
  <si>
    <t>代表處／服務商／EOR等另案</t>
  </si>
  <si>
    <t>功能與責任不同</t>
  </si>
  <si>
    <t>另建非子公司Route</t>
  </si>
  <si>
    <t>代表處不得直接從事一般營利交易；PE、勞動與稅務另行評估。</t>
  </si>
  <si>
    <t>欄1</t>
  </si>
  <si>
    <t>欄2</t>
  </si>
  <si>
    <t>欄3</t>
  </si>
  <si>
    <t>欄4</t>
  </si>
  <si>
    <t>欄5</t>
  </si>
  <si>
    <t>欄6</t>
  </si>
  <si>
    <t>欄7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</si>
</sst>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38">
    <font>
      <sz val="11"/>
      <name val="Carlito"/>
    </font>
    <font>
      <b/>
      <sz val="16"/>
      <color rgb="FFFFFFFF"/>
      <name val="Carlito"/>
    </font>
    <font>
      <b/>
      <sz val="10"/>
      <color rgb="FF16324F"/>
      <name val="Carlito"/>
    </font>
    <font>
      <b/>
      <sz val="11"/>
      <color rgb="FFFFFFFF"/>
      <name val="Carlito"/>
    </font>
    <font>
      <b/>
      <sz val="9"/>
      <color rgb="FF16324F"/>
      <name val="Carlito"/>
    </font>
    <font>
      <sz val="9"/>
      <color rgb="FF1F2937"/>
      <name val="Carlito"/>
    </font>
    <font>
      <b/>
      <sz val="9"/>
      <color rgb="FF0B5E57"/>
      <name val="Carlito"/>
    </font>
    <font>
      <b/>
      <sz val="9"/>
      <color rgb="FFFFFFFF"/>
      <name val="Carlito"/>
    </font>
    <font>
      <sz val="8"/>
      <color rgb="FF1D4E89"/>
      <name val="Carlito"/>
    </font>
    <font>
      <b/>
      <sz val="9"/>
      <color rgb="FF92400E"/>
      <name val="Carlito"/>
    </font>
    <font>
      <b/>
      <sz val="9"/>
      <color rgb="FF1F2937"/>
      <name val="Carlito"/>
    </font>
    <font>
      <b/>
      <sz val="11"/>
      <color rgb="FF16324F"/>
      <name val="Carlito"/>
    </font>
    <font>
      <b/>
      <sz val="10"/>
      <color rgb="FF0B5E57"/>
      <name val="Carlito"/>
    </font>
    <font>
      <b/>
      <sz val="18"/>
      <color rgb="FFFFFFFF"/>
      <name val="Aptos"/>
      <family val="2"/>
    </font>
    <font>
      <b/>
      <sz val="10"/>
      <color rgb="FF17365D"/>
      <name val="Aptos"/>
      <family val="2"/>
    </font>
    <font>
      <b/>
      <sz val="11"/>
      <color rgb="FFFFFFFF"/>
      <name val="Aptos"/>
      <family val="2"/>
    </font>
    <font>
      <b/>
      <sz val="10"/>
      <color rgb="FFFFFFFF"/>
      <name val="Aptos"/>
      <family val="2"/>
    </font>
    <font>
      <sz val="10"/>
      <color rgb="FF233746"/>
      <name val="Aptos"/>
      <family val="2"/>
    </font>
    <font>
      <sz val="10"/>
      <color rgb="FF17365D"/>
      <name val="Aptos"/>
      <family val="2"/>
    </font>
    <font>
      <sz val="9"/>
      <color rgb="FF0563C1"/>
      <name val="Aptos"/>
      <family val="2"/>
    </font>
    <font>
      <b/>
      <sz val="11"/>
      <color rgb="FF17365D"/>
      <name val="Aptos"/>
      <family val="2"/>
    </font>
    <font>
      <b/>
      <sz val="10"/>
      <color rgb="FF17365D"/>
      <name val="Carlito"/>
    </font>
    <font>
      <i/>
      <sz val="11"/>
      <color rgb="FF1F1F1F"/>
      <name val="Carlito"/>
    </font>
    <font>
      <b/>
      <sz val="12"/>
      <color rgb="FF17365D"/>
      <name val="Carlito"/>
    </font>
    <font>
      <b/>
      <sz val="11"/>
      <color rgb="FF375623"/>
      <name val="Carlito"/>
    </font>
    <font>
      <b/>
      <sz val="9"/>
      <color rgb="FF000000"/>
      <name val="Carlito"/>
    </font>
    <font>
      <b/>
      <sz val="7"/>
      <color rgb="FF16324F"/>
      <name val="Carlito"/>
    </font>
    <font>
      <sz val="7"/>
      <color rgb="FF1F2937"/>
      <name val="Carlito"/>
    </font>
    <font>
      <sz val="7"/>
      <name val="Carlito"/>
    </font>
    <font>
      <b/>
      <sz val="7"/>
      <color rgb="FF0B5E57"/>
      <name val="Carlito"/>
    </font>
    <font>
      <b/>
      <sz val="7"/>
      <color rgb="FF17365D"/>
      <name val="Aptos"/>
      <family val="2"/>
    </font>
    <font>
      <sz val="7"/>
      <color rgb="FF17365D"/>
      <name val="Aptos"/>
      <family val="2"/>
    </font>
    <font>
      <b/>
      <sz val="7"/>
      <color rgb="FF8A5B00"/>
      <name val="Aptos"/>
      <family val="2"/>
    </font>
    <font>
      <b/>
      <sz val="9"/>
      <color rgb="FF1F2937"/>
      <name val="Aptos"/>
      <family val="2"/>
    </font>
    <font>
      <sz val="9"/>
      <color rgb="FF1F2937"/>
      <name val="Aptos"/>
      <family val="2"/>
    </font>
    <font>
      <b/>
      <sz val="9"/>
      <color rgb="FF7F6000"/>
      <name val="Aptos"/>
      <family val="2"/>
    </font>
    <font>
      <sz val="11"/>
      <name val="Carlito"/>
    </font>
    <font>
      <sz val="9"/>
      <name val="細明體"/>
      <family val="3"/>
      <charset val="136"/>
    </font>
  </fonts>
  <fills count="31">
    <fill>
      <patternFill patternType="none"/>
    </fill>
    <fill>
      <patternFill patternType="gray125"/>
    </fill>
    <fill>
      <patternFill patternType="solid">
        <fgColor rgb="FF16324F"/>
      </patternFill>
    </fill>
    <fill>
      <patternFill patternType="solid">
        <fgColor rgb="FFE8F1F8"/>
      </patternFill>
    </fill>
    <fill>
      <patternFill patternType="solid">
        <fgColor rgb="FF0F766E"/>
      </patternFill>
    </fill>
    <fill>
      <patternFill patternType="solid">
        <fgColor rgb="FFF3F4F6"/>
      </patternFill>
    </fill>
    <fill>
      <patternFill patternType="solid">
        <fgColor rgb="FFE3F3EF"/>
      </patternFill>
    </fill>
    <fill>
      <patternFill patternType="solid">
        <fgColor rgb="FF0B5E57"/>
      </patternFill>
    </fill>
    <fill>
      <patternFill patternType="solid">
        <fgColor rgb="FFFFF4CC"/>
      </patternFill>
    </fill>
    <fill>
      <patternFill patternType="solid">
        <fgColor rgb="FFF0EAF8"/>
      </patternFill>
    </fill>
    <fill>
      <patternFill patternType="solid">
        <fgColor rgb="FFDCFCE7"/>
      </patternFill>
    </fill>
    <fill>
      <patternFill patternType="solid">
        <fgColor rgb="FFFEF3C7"/>
      </patternFill>
    </fill>
    <fill>
      <patternFill patternType="solid">
        <fgColor rgb="FF17365D"/>
      </patternFill>
    </fill>
    <fill>
      <patternFill patternType="solid">
        <fgColor rgb="FFD9EAF7"/>
      </patternFill>
    </fill>
    <fill>
      <patternFill patternType="solid">
        <fgColor rgb="FF0F7B70"/>
      </patternFill>
    </fill>
    <fill>
      <patternFill patternType="solid">
        <fgColor rgb="FF075E59"/>
      </patternFill>
    </fill>
    <fill>
      <patternFill patternType="solid">
        <fgColor rgb="FFF2F4F6"/>
      </patternFill>
    </fill>
    <fill>
      <patternFill patternType="solid">
        <fgColor rgb="FFE4F0F8"/>
      </patternFill>
    </fill>
    <fill>
      <patternFill patternType="solid">
        <fgColor rgb="FFFFFFFF"/>
      </patternFill>
    </fill>
    <fill>
      <patternFill patternType="solid">
        <fgColor rgb="FFF6F8FA"/>
      </patternFill>
    </fill>
    <fill>
      <patternFill patternType="solid">
        <fgColor rgb="FFD8F5DE"/>
      </patternFill>
    </fill>
    <fill>
      <patternFill patternType="solid">
        <fgColor rgb="FFFFF2CC"/>
      </patternFill>
    </fill>
    <fill>
      <patternFill patternType="solid">
        <fgColor rgb="FF17365D"/>
      </patternFill>
    </fill>
    <fill>
      <patternFill patternType="solid">
        <fgColor rgb="FFD9EAF7"/>
      </patternFill>
    </fill>
    <fill>
      <patternFill patternType="solid">
        <fgColor rgb="FF1F4E78"/>
      </patternFill>
    </fill>
    <fill>
      <patternFill patternType="solid">
        <fgColor rgb="FFDDEBF7"/>
      </patternFill>
    </fill>
    <fill>
      <patternFill patternType="solid">
        <fgColor rgb="FFE2F0D9"/>
      </patternFill>
    </fill>
    <fill>
      <patternFill patternType="solid">
        <fgColor rgb="FFFFFFFF"/>
      </patternFill>
    </fill>
    <fill>
      <patternFill patternType="solid">
        <fgColor rgb="FFD9EAF7"/>
      </patternFill>
    </fill>
    <fill>
      <patternFill patternType="solid">
        <fgColor rgb="FFFFFFFF"/>
      </patternFill>
    </fill>
    <fill>
      <patternFill patternType="solid">
        <fgColor rgb="FFFFF2CC"/>
      </patternFill>
    </fill>
  </fills>
  <borders count="6">
    <border>
      <left/>
      <right/>
      <top/>
      <bottom/>
      <diagonal/>
    </border>
    <border>
      <left style="thin">
        <color rgb="FFB7C9D6"/>
      </left>
      <right style="thin">
        <color rgb="FFB7C9D6"/>
      </right>
      <top style="thin">
        <color rgb="FFB7C9D6"/>
      </top>
      <bottom style="thin">
        <color rgb="FFB7C9D6"/>
      </bottom>
      <diagonal/>
    </border>
    <border>
      <left style="thin">
        <color rgb="FFD5DEE5"/>
      </left>
      <right style="thin">
        <color rgb="FFD5DEE5"/>
      </right>
      <top style="thin">
        <color rgb="FFD5DEE5"/>
      </top>
      <bottom style="thin">
        <color rgb="FFD5DEE5"/>
      </bottom>
      <diagonal/>
    </border>
    <border>
      <left style="thin">
        <color rgb="FFD6C38B"/>
      </left>
      <right style="thin">
        <color rgb="FFD6C38B"/>
      </right>
      <top style="thin">
        <color rgb="FFD6C38B"/>
      </top>
      <bottom style="thin">
        <color rgb="FFD6C38B"/>
      </bottom>
      <diagonal/>
    </border>
    <border>
      <left style="thin">
        <color rgb="FFA9D6E5"/>
      </left>
      <right style="thin">
        <color rgb="FFA9D6E5"/>
      </right>
      <top style="thin">
        <color rgb="FFA9D6E5"/>
      </top>
      <bottom style="thin">
        <color rgb="FFA9D6E5"/>
      </bottom>
      <diagonal/>
    </border>
    <border>
      <left style="thin">
        <color rgb="FFE6B800"/>
      </left>
      <right style="thin">
        <color rgb="FFE6B800"/>
      </right>
      <top style="thin">
        <color rgb="FFE6B800"/>
      </top>
      <bottom style="thin">
        <color rgb="FFE6B800"/>
      </bottom>
      <diagonal/>
    </border>
  </borders>
  <cellStyleXfs count="2">
    <xf numFmtId="0" fontId="0" fillId="0" borderId="0"/>
    <xf numFmtId="0" fontId="36" fillId="0" borderId="0"/>
  </cellStyleXfs>
  <cellXfs count="70">
    <xf numFmtId="0" fontId="0" fillId="0" borderId="0" xfId="0"/>
    <xf numFmtId="0" fontId="7" fillId="7" borderId="0" xfId="1" applyFont="1" applyFill="1" applyAlignment="1">
      <alignment horizontal="center" vertical="center" wrapText="1"/>
    </xf>
    <xf numFmtId="0" fontId="10" fillId="0" borderId="0" xfId="1" applyFont="1" applyAlignment="1">
      <alignment horizontal="center" vertical="center" wrapText="1"/>
    </xf>
    <xf numFmtId="0" fontId="11" fillId="9" borderId="0" xfId="1" applyFont="1" applyFill="1" applyAlignment="1">
      <alignment horizontal="center" vertical="center" wrapText="1"/>
    </xf>
    <xf numFmtId="0" fontId="16" fillId="15" borderId="1" xfId="1" applyFont="1" applyFill="1" applyBorder="1" applyAlignment="1">
      <alignment horizontal="center" vertical="center" wrapText="1"/>
    </xf>
    <xf numFmtId="0" fontId="14" fillId="5" borderId="2" xfId="1" applyFont="1" applyFill="1" applyBorder="1" applyAlignment="1">
      <alignment horizontal="center" vertical="center" wrapText="1"/>
    </xf>
    <xf numFmtId="0" fontId="14" fillId="16" borderId="2" xfId="1" applyFont="1" applyFill="1" applyBorder="1" applyAlignment="1">
      <alignment vertical="center" wrapText="1"/>
    </xf>
    <xf numFmtId="0" fontId="18" fillId="0" borderId="2" xfId="1" applyFont="1" applyBorder="1" applyAlignment="1">
      <alignment horizontal="center" vertical="center" wrapText="1"/>
    </xf>
    <xf numFmtId="0" fontId="0" fillId="0" borderId="0" xfId="1" applyFont="1" applyAlignment="1">
      <alignment vertical="top" wrapText="1"/>
    </xf>
    <xf numFmtId="0" fontId="14" fillId="0" borderId="2" xfId="1" applyFont="1" applyBorder="1" applyAlignment="1">
      <alignment horizontal="center" vertical="center" wrapText="1"/>
    </xf>
    <xf numFmtId="0" fontId="3" fillId="24" borderId="0" xfId="1" applyFont="1" applyFill="1" applyAlignment="1">
      <alignment horizontal="center" vertical="center" wrapText="1"/>
    </xf>
    <xf numFmtId="0" fontId="23" fillId="25" borderId="0" xfId="1" applyFont="1" applyFill="1"/>
    <xf numFmtId="0" fontId="24" fillId="26" borderId="0" xfId="1" applyFont="1" applyFill="1" applyAlignment="1">
      <alignment vertical="top" wrapText="1"/>
    </xf>
    <xf numFmtId="0" fontId="5" fillId="3" borderId="0" xfId="1" applyFont="1" applyFill="1" applyAlignment="1">
      <alignment vertical="center" wrapText="1"/>
    </xf>
    <xf numFmtId="0" fontId="4" fillId="3" borderId="0" xfId="1" applyFont="1" applyFill="1" applyAlignment="1">
      <alignment vertical="center" wrapText="1"/>
    </xf>
    <xf numFmtId="0" fontId="4" fillId="0" borderId="0" xfId="1" applyFont="1" applyAlignment="1">
      <alignment vertical="center" wrapText="1"/>
    </xf>
    <xf numFmtId="0" fontId="5" fillId="0" borderId="0" xfId="1" applyFont="1" applyAlignment="1">
      <alignment vertical="center" wrapText="1"/>
    </xf>
    <xf numFmtId="0" fontId="5" fillId="9" borderId="0" xfId="1" applyFont="1" applyFill="1" applyAlignment="1">
      <alignment vertical="center" wrapText="1"/>
    </xf>
    <xf numFmtId="0" fontId="19" fillId="0" borderId="0" xfId="1" applyFont="1" applyAlignment="1">
      <alignment vertical="center" wrapText="1"/>
    </xf>
    <xf numFmtId="176" fontId="5" fillId="0" borderId="0" xfId="1" applyNumberFormat="1" applyFont="1" applyAlignment="1">
      <alignment vertical="center" wrapText="1"/>
    </xf>
    <xf numFmtId="0" fontId="5" fillId="8" borderId="0" xfId="1" applyFont="1" applyFill="1" applyAlignment="1">
      <alignment vertical="center" wrapText="1"/>
    </xf>
    <xf numFmtId="0" fontId="4" fillId="8" borderId="0" xfId="1" applyFont="1" applyFill="1" applyAlignment="1">
      <alignment vertical="center" wrapText="1"/>
    </xf>
    <xf numFmtId="0" fontId="5" fillId="5" borderId="0" xfId="1" applyFont="1" applyFill="1" applyAlignment="1">
      <alignment vertical="center" wrapText="1"/>
    </xf>
    <xf numFmtId="0" fontId="4" fillId="5" borderId="0" xfId="1" applyFont="1" applyFill="1" applyAlignment="1">
      <alignment vertical="center" wrapText="1"/>
    </xf>
    <xf numFmtId="0" fontId="5" fillId="6" borderId="0" xfId="1" applyFont="1" applyFill="1" applyAlignment="1">
      <alignment vertical="center" wrapText="1"/>
    </xf>
    <xf numFmtId="0" fontId="4" fillId="6" borderId="0" xfId="1" applyFont="1" applyFill="1" applyAlignment="1">
      <alignment vertical="center" wrapText="1"/>
    </xf>
    <xf numFmtId="0" fontId="0" fillId="0" borderId="0" xfId="1" applyFont="1" applyAlignment="1">
      <alignment vertical="center" wrapText="1"/>
    </xf>
    <xf numFmtId="0" fontId="8" fillId="0" borderId="0" xfId="1" applyFont="1" applyAlignment="1">
      <alignment vertical="center" wrapText="1"/>
    </xf>
    <xf numFmtId="0" fontId="4" fillId="10" borderId="0" xfId="1" applyFont="1" applyFill="1" applyAlignment="1">
      <alignment vertical="center" wrapText="1"/>
    </xf>
    <xf numFmtId="0" fontId="4" fillId="11" borderId="0" xfId="1" applyFont="1" applyFill="1" applyAlignment="1">
      <alignment vertical="center" wrapText="1"/>
    </xf>
    <xf numFmtId="176" fontId="0" fillId="0" borderId="0" xfId="1" applyNumberFormat="1" applyFont="1" applyAlignment="1">
      <alignment vertical="center" wrapText="1"/>
    </xf>
    <xf numFmtId="0" fontId="6" fillId="6" borderId="0" xfId="1" applyFont="1" applyFill="1" applyAlignment="1">
      <alignment vertical="center" wrapText="1"/>
    </xf>
    <xf numFmtId="1" fontId="5" fillId="0" borderId="0" xfId="1" applyNumberFormat="1" applyFont="1" applyAlignment="1">
      <alignment horizontal="center" vertical="center" wrapText="1"/>
    </xf>
    <xf numFmtId="0" fontId="25" fillId="27" borderId="0" xfId="1" applyFont="1" applyFill="1" applyAlignment="1">
      <alignment horizontal="left" vertical="center" wrapText="1"/>
    </xf>
    <xf numFmtId="0" fontId="26" fillId="5" borderId="0" xfId="1" applyFont="1" applyFill="1" applyAlignment="1">
      <alignment vertical="top" wrapText="1"/>
    </xf>
    <xf numFmtId="0" fontId="27" fillId="0" borderId="0" xfId="1" applyFont="1" applyAlignment="1">
      <alignment vertical="top" wrapText="1"/>
    </xf>
    <xf numFmtId="0" fontId="28" fillId="0" borderId="0" xfId="1" applyFont="1" applyAlignment="1">
      <alignment vertical="top" wrapText="1"/>
    </xf>
    <xf numFmtId="0" fontId="29" fillId="6" borderId="0" xfId="1" applyFont="1" applyFill="1" applyAlignment="1">
      <alignment vertical="top" wrapText="1"/>
    </xf>
    <xf numFmtId="0" fontId="30" fillId="5" borderId="2" xfId="1" applyFont="1" applyFill="1" applyBorder="1" applyAlignment="1">
      <alignment horizontal="center" vertical="top" wrapText="1"/>
    </xf>
    <xf numFmtId="0" fontId="31" fillId="0" borderId="2" xfId="1" applyFont="1" applyBorder="1" applyAlignment="1">
      <alignment horizontal="center" vertical="top" wrapText="1"/>
    </xf>
    <xf numFmtId="0" fontId="33" fillId="28" borderId="4" xfId="1" applyFont="1" applyFill="1" applyBorder="1" applyAlignment="1">
      <alignment vertical="center" wrapText="1"/>
    </xf>
    <xf numFmtId="0" fontId="34" fillId="29" borderId="4" xfId="1" applyFont="1" applyFill="1" applyBorder="1" applyAlignment="1">
      <alignment vertical="center" wrapText="1"/>
    </xf>
    <xf numFmtId="176" fontId="33" fillId="28" borderId="4" xfId="1" applyNumberFormat="1" applyFont="1" applyFill="1" applyBorder="1" applyAlignment="1">
      <alignment vertical="center" wrapText="1"/>
    </xf>
    <xf numFmtId="176" fontId="34" fillId="29" borderId="4" xfId="1" applyNumberFormat="1" applyFont="1" applyFill="1" applyBorder="1" applyAlignment="1">
      <alignment vertical="center" wrapText="1"/>
    </xf>
    <xf numFmtId="0" fontId="1" fillId="2" borderId="0" xfId="1" applyFont="1" applyFill="1" applyAlignment="1">
      <alignment horizontal="left" vertical="center" wrapText="1"/>
    </xf>
    <xf numFmtId="0" fontId="2" fillId="3" borderId="0" xfId="1" applyFont="1" applyFill="1" applyAlignment="1">
      <alignment horizontal="left" vertical="center" wrapText="1"/>
    </xf>
    <xf numFmtId="0" fontId="3" fillId="4" borderId="0" xfId="1" applyFont="1" applyFill="1" applyAlignment="1">
      <alignment horizontal="left" vertical="center" wrapText="1"/>
    </xf>
    <xf numFmtId="0" fontId="5" fillId="0" borderId="0" xfId="1" applyFont="1" applyAlignment="1">
      <alignment vertical="center" wrapText="1"/>
    </xf>
    <xf numFmtId="0" fontId="27" fillId="0" borderId="0" xfId="1" applyFont="1" applyAlignment="1">
      <alignment vertical="top" wrapText="1"/>
    </xf>
    <xf numFmtId="176" fontId="5" fillId="0" borderId="0" xfId="1" applyNumberFormat="1" applyFont="1" applyAlignment="1">
      <alignment vertical="center" wrapText="1"/>
    </xf>
    <xf numFmtId="0" fontId="0" fillId="0" borderId="0" xfId="1" applyFont="1" applyAlignment="1">
      <alignment vertical="center" wrapText="1"/>
    </xf>
    <xf numFmtId="0" fontId="9" fillId="8" borderId="0" xfId="1" applyFont="1" applyFill="1" applyAlignment="1">
      <alignment vertical="center" wrapText="1"/>
    </xf>
    <xf numFmtId="0" fontId="13" fillId="12" borderId="0" xfId="1" applyFont="1" applyFill="1" applyAlignment="1">
      <alignment horizontal="left" vertical="center" wrapText="1"/>
    </xf>
    <xf numFmtId="0" fontId="14" fillId="13" borderId="0" xfId="1" applyFont="1" applyFill="1" applyAlignment="1">
      <alignment horizontal="left" vertical="center" wrapText="1"/>
    </xf>
    <xf numFmtId="0" fontId="15" fillId="14" borderId="0" xfId="1" applyFont="1" applyFill="1" applyAlignment="1">
      <alignment horizontal="left" vertical="center" wrapText="1"/>
    </xf>
    <xf numFmtId="0" fontId="14" fillId="17" borderId="2" xfId="1" applyFont="1" applyFill="1" applyBorder="1" applyAlignment="1">
      <alignment vertical="center" wrapText="1"/>
    </xf>
    <xf numFmtId="0" fontId="17" fillId="18" borderId="2" xfId="1" applyFont="1" applyFill="1" applyBorder="1" applyAlignment="1">
      <alignment vertical="center" wrapText="1"/>
    </xf>
    <xf numFmtId="0" fontId="16" fillId="15" borderId="1" xfId="1" applyFont="1" applyFill="1" applyBorder="1" applyAlignment="1">
      <alignment horizontal="center" vertical="center" wrapText="1"/>
    </xf>
    <xf numFmtId="0" fontId="30" fillId="19" borderId="2" xfId="1" applyFont="1" applyFill="1" applyBorder="1" applyAlignment="1">
      <alignment horizontal="center" vertical="top" wrapText="1"/>
    </xf>
    <xf numFmtId="0" fontId="14" fillId="19" borderId="2" xfId="1" applyFont="1" applyFill="1" applyBorder="1" applyAlignment="1">
      <alignment horizontal="center" vertical="center" wrapText="1"/>
    </xf>
    <xf numFmtId="0" fontId="1" fillId="12" borderId="0" xfId="1" applyFont="1" applyFill="1" applyAlignment="1">
      <alignment horizontal="left" vertical="center" wrapText="1"/>
    </xf>
    <xf numFmtId="0" fontId="21" fillId="13" borderId="0" xfId="1" applyFont="1" applyFill="1" applyAlignment="1">
      <alignment horizontal="left" vertical="center" wrapText="1"/>
    </xf>
    <xf numFmtId="0" fontId="20" fillId="20" borderId="1" xfId="1" applyFont="1" applyFill="1" applyBorder="1" applyAlignment="1">
      <alignment horizontal="center" vertical="center" wrapText="1"/>
    </xf>
    <xf numFmtId="0" fontId="32" fillId="21" borderId="3" xfId="1" applyFont="1" applyFill="1" applyBorder="1" applyAlignment="1">
      <alignment horizontal="center" vertical="top" wrapText="1"/>
    </xf>
    <xf numFmtId="0" fontId="12" fillId="6" borderId="0" xfId="1" applyFont="1" applyFill="1" applyAlignment="1">
      <alignment vertical="center" wrapText="1"/>
    </xf>
    <xf numFmtId="0" fontId="5" fillId="10" borderId="0" xfId="1" applyFont="1" applyFill="1" applyAlignment="1">
      <alignment vertical="center" wrapText="1"/>
    </xf>
    <xf numFmtId="0" fontId="5" fillId="11" borderId="0" xfId="1" applyFont="1" applyFill="1" applyAlignment="1">
      <alignment vertical="center" wrapText="1"/>
    </xf>
    <xf numFmtId="0" fontId="35" fillId="30" borderId="5" xfId="1" applyFont="1" applyFill="1" applyBorder="1" applyAlignment="1">
      <alignment horizontal="left" vertical="center" wrapText="1"/>
    </xf>
    <xf numFmtId="0" fontId="1" fillId="22" borderId="0" xfId="1" applyFont="1" applyFill="1" applyAlignment="1">
      <alignment vertical="center"/>
    </xf>
    <xf numFmtId="0" fontId="22" fillId="23" borderId="0" xfId="1" applyFont="1" applyFill="1" applyAlignment="1">
      <alignment vertical="center" wrapText="1"/>
    </xf>
  </cellXfs>
  <cellStyles count="2">
    <cellStyle name="Normal" xfId="1" xr:uid="{00000000-0005-0000-0000-000000000000}"/>
    <cellStyle name="一般" xfId="0" builtinId="0"/>
  </cellStyles>
  <dxfs count="12">
    <dxf>
      <font>
        <color rgb="FF6B7280"/>
      </font>
      <fill>
        <patternFill>
          <bgColor rgb="FFF3F4F6"/>
        </patternFill>
      </fill>
    </dxf>
    <dxf>
      <font>
        <b/>
        <color rgb="FF8A5B00"/>
      </font>
      <fill>
        <patternFill>
          <bgColor rgb="FFFFF2CC"/>
        </patternFill>
      </fill>
    </dxf>
    <dxf>
      <font>
        <b/>
        <color rgb="FF146B3A"/>
      </font>
      <fill>
        <patternFill>
          <bgColor rgb="FFD6F5DF"/>
        </patternFill>
      </fill>
    </dxf>
    <dxf>
      <font>
        <color rgb="FF6B7280"/>
      </font>
      <fill>
        <patternFill>
          <bgColor rgb="FFF3F4F6"/>
        </patternFill>
      </fill>
    </dxf>
    <dxf>
      <font>
        <b/>
        <color rgb="FF8A5B00"/>
      </font>
      <fill>
        <patternFill>
          <bgColor rgb="FFFFF2CC"/>
        </patternFill>
      </fill>
    </dxf>
    <dxf>
      <font>
        <b/>
        <color rgb="FF146B3A"/>
      </font>
      <fill>
        <patternFill>
          <bgColor rgb="FFD6F5DF"/>
        </patternFill>
      </fill>
    </dxf>
    <dxf>
      <font>
        <color rgb="FF6B7280"/>
      </font>
      <fill>
        <patternFill>
          <bgColor rgb="FFF3F4F6"/>
        </patternFill>
      </fill>
    </dxf>
    <dxf>
      <font>
        <b/>
        <color rgb="FF8A5B00"/>
      </font>
      <fill>
        <patternFill>
          <bgColor rgb="FFFFF2CC"/>
        </patternFill>
      </fill>
    </dxf>
    <dxf>
      <font>
        <b/>
        <color rgb="FF146B3A"/>
      </font>
      <fill>
        <patternFill>
          <bgColor rgb="FFD6F5DF"/>
        </patternFill>
      </fill>
    </dxf>
    <dxf>
      <font>
        <color rgb="FF6B7280"/>
      </font>
      <fill>
        <patternFill>
          <bgColor rgb="FFF3F4F6"/>
        </patternFill>
      </fill>
    </dxf>
    <dxf>
      <font>
        <b/>
        <color rgb="FF8A5B00"/>
      </font>
      <fill>
        <patternFill>
          <bgColor rgb="FFFFF2CC"/>
        </patternFill>
      </fill>
    </dxf>
    <dxf>
      <font>
        <b/>
        <color rgb="FF146B3A"/>
      </font>
      <fill>
        <patternFill>
          <bgColor rgb="FFD6F5D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DCaseAssumptions" displayName="IDCaseAssumptions" ref="A4:F18" totalsRowShown="0">
  <tableColumns count="6">
    <tableColumn id="1" xr3:uid="{00000000-0010-0000-0000-000001000000}" name="欄位"/>
    <tableColumn id="2" xr3:uid="{00000000-0010-0000-0000-000002000000}" name="標準設定"/>
    <tableColumn id="3" xr3:uid="{00000000-0010-0000-0000-000003000000}" name="為何重要"/>
    <tableColumn id="4" xr3:uid="{00000000-0010-0000-0000-000004000000}" name="可能改變的36格"/>
    <tableColumn id="5" xr3:uid="{00000000-0010-0000-0000-000005000000}" name="主要官方來源"/>
    <tableColumn id="6" xr3:uid="{00000000-0010-0000-0000-000006000000}" name="查核日期"/>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IDSummaryHelper" displayName="IDSummaryHelper" ref="A4:J40" totalsRowShown="0">
  <tableColumns count="10">
    <tableColumn id="1" xr3:uid="{00000000-0010-0000-0900-000001000000}" name="36格代碼"/>
    <tableColumn id="2" xr3:uid="{00000000-0010-0000-0900-000002000000}" name="RNCS"/>
    <tableColumn id="3" xr3:uid="{00000000-0010-0000-0900-000003000000}" name="Std_O"/>
    <tableColumn id="4" xr3:uid="{00000000-0010-0000-0900-000004000000}" name="Std_L"/>
    <tableColumn id="5" xr3:uid="{00000000-0010-0000-0900-000005000000}" name="Std_P"/>
    <tableColumn id="6" xr3:uid="{00000000-0010-0000-0900-000006000000}" name="Std_A"/>
    <tableColumn id="7" xr3:uid="{00000000-0010-0000-0900-000007000000}" name="Profile_O"/>
    <tableColumn id="8" xr3:uid="{00000000-0010-0000-0900-000008000000}" name="Profile_L"/>
    <tableColumn id="9" xr3:uid="{00000000-0010-0000-0900-000009000000}" name="Profile_P"/>
    <tableColumn id="10" xr3:uid="{00000000-0010-0000-0900-00000A000000}" name="Profile_A"/>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IDRNCS36Cells" displayName="IDRNCS36Cells" ref="A4:Z40" totalsRowShown="0">
  <tableColumns count="26">
    <tableColumn id="1" xr3:uid="{00000000-0010-0000-0100-000001000000}" name="大類代碼"/>
    <tableColumn id="2" xr3:uid="{00000000-0010-0000-0100-000002000000}" name="大類名稱"/>
    <tableColumn id="3" xr3:uid="{00000000-0010-0000-0100-000003000000}" name="口訣"/>
    <tableColumn id="4" xr3:uid="{00000000-0010-0000-0100-000004000000}" name="RNCS"/>
    <tableColumn id="5" xr3:uid="{00000000-0010-0000-0100-000005000000}" name="把關者"/>
    <tableColumn id="6" xr3:uid="{00000000-0010-0000-0100-000006000000}" name="Tag"/>
    <tableColumn id="7" xr3:uid="{00000000-0010-0000-0100-000007000000}" name="管制因素"/>
    <tableColumn id="8" xr3:uid="{00000000-0010-0000-0100-000008000000}" name="36格代碼"/>
    <tableColumn id="9" xr3:uid="{00000000-0010-0000-0100-000009000000}" name="標準案件適用"/>
    <tableColumn id="10" xr3:uid="{00000000-0010-0000-0100-00000A000000}" name="標準案件OLPA"/>
    <tableColumn id="11" xr3:uid="{00000000-0010-0000-0100-00000B000000}" name="標準摘要碼"/>
    <tableColumn id="12" xr3:uid="{00000000-0010-0000-0100-00000C000000}" name="國家Profile適用"/>
    <tableColumn id="13" xr3:uid="{00000000-0010-0000-0100-00000D000000}" name="國家Profile OLPA"/>
    <tableColumn id="14" xr3:uid="{00000000-0010-0000-0100-00000E000000}" name="國家摘要碼"/>
    <tableColumn id="15" xr3:uid="{00000000-0010-0000-0100-00000F000000}" name="把關角色"/>
    <tableColumn id="16" xr3:uid="{00000000-0010-0000-0100-000010000000}" name="階段"/>
    <tableColumn id="17" xr3:uid="{00000000-0010-0000-0100-000011000000}" name="數值／要求"/>
    <tableColumn id="18" xr3:uid="{00000000-0010-0000-0100-000012000000}" name="法律效果／未符合後果"/>
    <tableColumn id="19" xr3:uid="{00000000-0010-0000-0100-000013000000}" name="標準案件說明"/>
    <tableColumn id="20" xr3:uid="{00000000-0010-0000-0100-000014000000}" name="例外／適用範圍"/>
    <tableColumn id="21" xr3:uid="{00000000-0010-0000-0100-000015000000}" name="Execution or Evidence Provider"/>
    <tableColumn id="22" xr3:uid="{00000000-0010-0000-0100-000016000000}" name="執行或證明提供者"/>
    <tableColumn id="23" xr3:uid="{00000000-0010-0000-0100-000017000000}" name="主要官方來源"/>
    <tableColumn id="24" xr3:uid="{00000000-0010-0000-0100-000018000000}" name="補充官方來源"/>
    <tableColumn id="25" xr3:uid="{00000000-0010-0000-0100-000019000000}" name="查核日期"/>
    <tableColumn id="26" xr3:uid="{00000000-0010-0000-0100-00001A000000}" name="更新提醒"/>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IDRouteSteps" displayName="IDRouteSteps" ref="A5:H15" totalsRowShown="0">
  <autoFilter ref="A5:H15" xr:uid="{00000000-0009-0000-0100-00000B000000}"/>
  <tableColumns count="8">
    <tableColumn id="1" xr3:uid="{00000000-0010-0000-0200-000001000000}" name="序號"/>
    <tableColumn id="2" xr3:uid="{00000000-0010-0000-0200-000002000000}" name="步驟"/>
    <tableColumn id="3" xr3:uid="{00000000-0010-0000-0200-000003000000}" name="Route Code"/>
    <tableColumn id="4" xr3:uid="{00000000-0010-0000-0200-000004000000}" name="主要工作"/>
    <tableColumn id="5" xr3:uid="{00000000-0010-0000-0200-000005000000}" name="Execution／Evidence Provider"/>
    <tableColumn id="6" xr3:uid="{00000000-0010-0000-0200-000006000000}" name="法律／程序效果"/>
    <tableColumn id="7" xr3:uid="{00000000-0010-0000-0200-000007000000}" name="時間／門檻"/>
    <tableColumn id="8" xr3:uid="{00000000-0010-0000-0200-000008000000}" name="官方來源"/>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3000000}" name="IDRouteScenarios" displayName="IDRouteScenarios" ref="A19:H24" totalsRowShown="0">
  <autoFilter ref="A19:H24" xr:uid="{00000000-0009-0000-0100-00000C000000}"/>
  <tableColumns count="8">
    <tableColumn id="1" xr3:uid="{00000000-0010-0000-0300-000001000000}" name="分支"/>
    <tableColumn id="2" xr3:uid="{00000000-0010-0000-0300-000002000000}" name="觸發條件"/>
    <tableColumn id="3" xr3:uid="{00000000-0010-0000-0300-000003000000}" name="新增／改寫Route"/>
    <tableColumn id="4" xr3:uid="{00000000-0010-0000-0300-000004000000}" name="核心證據"/>
    <tableColumn id="5" xr3:uid="{00000000-0010-0000-0300-000005000000}" name="主要風險"/>
    <tableColumn id="6" xr3:uid="{00000000-0010-0000-0300-000006000000}" name="結論"/>
    <tableColumn id="7" xr3:uid="{00000000-0010-0000-0300-000007000000}" name="官方來源"/>
    <tableColumn id="8" xr3:uid="{00000000-0010-0000-0300-000008000000}" name="欄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4000000}" name="IDRouteCodeDictionary" displayName="IDRouteCodeDictionary" ref="A28:H37" totalsRowShown="0">
  <autoFilter ref="A28:H37" xr:uid="{00000000-0009-0000-0100-00000D000000}"/>
  <tableColumns count="8">
    <tableColumn id="1" xr3:uid="{00000000-0010-0000-0400-000001000000}" name="C. Route Code字典"/>
    <tableColumn id="2" xr3:uid="{00000000-0010-0000-0400-000002000000}" name="欄1"/>
    <tableColumn id="3" xr3:uid="{00000000-0010-0000-0400-000003000000}" name="欄2"/>
    <tableColumn id="4" xr3:uid="{00000000-0010-0000-0400-000004000000}" name="欄3"/>
    <tableColumn id="5" xr3:uid="{00000000-0010-0000-0400-000005000000}" name="欄4"/>
    <tableColumn id="6" xr3:uid="{00000000-0010-0000-0400-000006000000}" name="欄5"/>
    <tableColumn id="7" xr3:uid="{00000000-0010-0000-0400-000007000000}" name="欄6"/>
    <tableColumn id="8" xr3:uid="{00000000-0010-0000-0400-000008000000}" name="欄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IDCommonKnowledge" displayName="IDCommonKnowledge" ref="A4:F16" totalsRowShown="0">
  <tableColumns count="6">
    <tableColumn id="1" xr3:uid="{00000000-0010-0000-0500-000001000000}" name="CK"/>
    <tableColumn id="2" xr3:uid="{00000000-0010-0000-0500-000002000000}" name="共同知識"/>
    <tableColumn id="3" xr3:uid="{00000000-0010-0000-0500-000003000000}" name="新加坡具體內容"/>
    <tableColumn id="4" xr3:uid="{00000000-0010-0000-0500-000004000000}" name="36格來源"/>
    <tableColumn id="5" xr3:uid="{00000000-0010-0000-0500-000005000000}" name="資料庫／SOP含意"/>
    <tableColumn id="6" xr3:uid="{00000000-0010-0000-0500-000006000000}" name="官方來源"/>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IDCommonLogic" displayName="IDCommonLogic" ref="A5:H14" totalsRowShown="0">
  <autoFilter ref="A5:H14" xr:uid="{00000000-0009-0000-0100-00000E000000}"/>
  <tableColumns count="8">
    <tableColumn id="1" xr3:uid="{00000000-0010-0000-0600-000001000000}" name="Logic"/>
    <tableColumn id="2" xr3:uid="{00000000-0010-0000-0600-000002000000}" name="判斷原則"/>
    <tableColumn id="3" xr3:uid="{00000000-0010-0000-0600-000003000000}" name="標準路徑"/>
    <tableColumn id="4" xr3:uid="{00000000-0010-0000-0600-000004000000}" name="替代／例外"/>
    <tableColumn id="5" xr3:uid="{00000000-0010-0000-0600-000005000000}" name="輸入"/>
    <tableColumn id="6" xr3:uid="{00000000-0010-0000-0600-000006000000}" name="法律效果"/>
    <tableColumn id="7" xr3:uid="{00000000-0010-0000-0600-000007000000}" name="Route"/>
    <tableColumn id="8" xr3:uid="{00000000-0010-0000-0600-000008000000}" name="官方來源"/>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7000000}" name="IDDecisionTree" displayName="IDDecisionTree" ref="A18:G27" totalsRowShown="0">
  <autoFilter ref="A18:G27" xr:uid="{00000000-0009-0000-0100-00000F000000}"/>
  <tableColumns count="7">
    <tableColumn id="1" xr3:uid="{00000000-0010-0000-0700-000001000000}" name="步驟"/>
    <tableColumn id="2" xr3:uid="{00000000-0010-0000-0700-000002000000}" name="問題"/>
    <tableColumn id="3" xr3:uid="{00000000-0010-0000-0700-000003000000}" name="Yes"/>
    <tableColumn id="4" xr3:uid="{00000000-0010-0000-0700-000004000000}" name="No"/>
    <tableColumn id="5" xr3:uid="{00000000-0010-0000-0700-000005000000}" name="分類判斷"/>
    <tableColumn id="6" xr3:uid="{00000000-0010-0000-0700-000006000000}" name="行動"/>
    <tableColumn id="7" xr3:uid="{00000000-0010-0000-0700-000007000000}" name="官方來源"/>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IDOfficialSources" displayName="IDOfficialSources" ref="A4:F28" totalsRowShown="0">
  <tableColumns count="6">
    <tableColumn id="1" xr3:uid="{00000000-0010-0000-0800-000001000000}" name="Source ID"/>
    <tableColumn id="2" xr3:uid="{00000000-0010-0000-0800-000002000000}" name="機關"/>
    <tableColumn id="3" xr3:uid="{00000000-0010-0000-0800-000003000000}" name="主題"/>
    <tableColumn id="4" xr3:uid="{00000000-0010-0000-0800-000004000000}" name="本檔使用重點"/>
    <tableColumn id="5" xr3:uid="{00000000-0010-0000-0800-000005000000}" name="官方網址"/>
    <tableColumn id="6" xr3:uid="{00000000-0010-0000-0800-000006000000}" name="查核日期"/>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
  <sheetViews>
    <sheetView tabSelected="1" workbookViewId="0">
      <selection sqref="A1:H1"/>
    </sheetView>
  </sheetViews>
  <sheetFormatPr defaultRowHeight="14.25"/>
  <cols>
    <col min="1" max="1" width="22" customWidth="1"/>
    <col min="2" max="2" width="75" customWidth="1"/>
    <col min="3" max="5" width="4" customWidth="1"/>
    <col min="6" max="6" width="18" customWidth="1"/>
    <col min="7" max="7" width="26" customWidth="1"/>
    <col min="8" max="8" width="58" customWidth="1"/>
  </cols>
  <sheetData>
    <row r="1" spans="1:8" ht="27.95" customHeight="1">
      <c r="A1" s="44" t="s">
        <v>0</v>
      </c>
      <c r="B1" s="44"/>
      <c r="C1" s="44"/>
      <c r="D1" s="44"/>
      <c r="E1" s="44"/>
      <c r="F1" s="44"/>
      <c r="G1" s="44"/>
      <c r="H1" s="44"/>
    </row>
    <row r="2" spans="1:8" ht="38.1" customHeight="1">
      <c r="A2" s="45" t="s">
        <v>1</v>
      </c>
      <c r="B2" s="45"/>
      <c r="C2" s="45"/>
      <c r="D2" s="45"/>
      <c r="E2" s="45"/>
      <c r="F2" s="45"/>
      <c r="G2" s="45"/>
      <c r="H2" s="45"/>
    </row>
    <row r="3" spans="1:8" ht="8.1" customHeight="1">
      <c r="A3" s="26"/>
      <c r="B3" s="26"/>
      <c r="C3" s="26"/>
      <c r="D3" s="26"/>
      <c r="E3" s="26"/>
      <c r="F3" s="26"/>
      <c r="G3" s="26"/>
      <c r="H3" s="26"/>
    </row>
    <row r="4" spans="1:8" ht="24" customHeight="1">
      <c r="A4" s="46" t="s">
        <v>2</v>
      </c>
      <c r="B4" s="46"/>
      <c r="C4" s="46"/>
      <c r="D4" s="46"/>
      <c r="E4" s="26" t="s">
        <v>3</v>
      </c>
      <c r="F4" s="46"/>
      <c r="G4" s="46"/>
      <c r="H4" s="46"/>
    </row>
    <row r="5" spans="1:8" ht="62.1" customHeight="1">
      <c r="A5" s="23" t="s">
        <v>4</v>
      </c>
      <c r="B5" s="47" t="s">
        <v>5</v>
      </c>
      <c r="C5" s="47"/>
      <c r="D5" s="47"/>
      <c r="E5" s="26" t="s">
        <v>6</v>
      </c>
      <c r="F5" s="23" t="s">
        <v>7</v>
      </c>
      <c r="G5" s="31" t="s">
        <v>8</v>
      </c>
      <c r="H5" s="16" t="s">
        <v>8</v>
      </c>
    </row>
    <row r="6" spans="1:8" ht="62.1" customHeight="1">
      <c r="A6" s="23" t="s">
        <v>9</v>
      </c>
      <c r="B6" s="47" t="s">
        <v>10</v>
      </c>
      <c r="C6" s="47"/>
      <c r="D6" s="47"/>
      <c r="E6" s="26" t="s">
        <v>11</v>
      </c>
      <c r="F6" s="23" t="s">
        <v>12</v>
      </c>
      <c r="G6" s="31" t="s">
        <v>13</v>
      </c>
      <c r="H6" s="16" t="s">
        <v>13</v>
      </c>
    </row>
    <row r="7" spans="1:8" ht="62.1" customHeight="1">
      <c r="A7" s="23" t="s">
        <v>14</v>
      </c>
      <c r="B7" s="47" t="s">
        <v>15</v>
      </c>
      <c r="C7" s="47"/>
      <c r="D7" s="47"/>
      <c r="E7" s="26" t="s">
        <v>16</v>
      </c>
      <c r="F7" s="23" t="s">
        <v>17</v>
      </c>
      <c r="G7" s="31" t="s">
        <v>18</v>
      </c>
      <c r="H7" s="16" t="s">
        <v>18</v>
      </c>
    </row>
    <row r="8" spans="1:8" ht="62.1" customHeight="1">
      <c r="A8" s="23" t="s">
        <v>19</v>
      </c>
      <c r="B8" s="47" t="s">
        <v>20</v>
      </c>
      <c r="C8" s="47"/>
      <c r="D8" s="47"/>
      <c r="E8" s="26" t="s">
        <v>21</v>
      </c>
      <c r="F8" s="23" t="s">
        <v>22</v>
      </c>
      <c r="G8" s="31" t="s">
        <v>23</v>
      </c>
      <c r="H8" s="16" t="s">
        <v>23</v>
      </c>
    </row>
    <row r="9" spans="1:8" ht="62.1" customHeight="1">
      <c r="A9" s="23" t="s">
        <v>24</v>
      </c>
      <c r="B9" s="47" t="s">
        <v>25</v>
      </c>
      <c r="C9" s="47"/>
      <c r="D9" s="47"/>
      <c r="E9" s="26" t="s">
        <v>26</v>
      </c>
      <c r="F9" s="23" t="s">
        <v>27</v>
      </c>
      <c r="G9" s="31" t="s">
        <v>28</v>
      </c>
      <c r="H9" s="16" t="s">
        <v>28</v>
      </c>
    </row>
    <row r="10" spans="1:8" ht="150" customHeight="1">
      <c r="A10" s="34" t="s">
        <v>29</v>
      </c>
      <c r="B10" s="48" t="s">
        <v>30</v>
      </c>
      <c r="C10" s="48"/>
      <c r="D10" s="48"/>
      <c r="E10" s="36" t="s">
        <v>31</v>
      </c>
      <c r="F10" s="34" t="s">
        <v>32</v>
      </c>
      <c r="G10" s="37" t="s">
        <v>33</v>
      </c>
      <c r="H10" s="35" t="s">
        <v>33</v>
      </c>
    </row>
    <row r="11" spans="1:8" ht="62.1" customHeight="1">
      <c r="A11" s="23" t="s">
        <v>34</v>
      </c>
      <c r="B11" s="47" t="s">
        <v>35</v>
      </c>
      <c r="C11" s="47"/>
      <c r="D11" s="47"/>
      <c r="E11" s="26" t="s">
        <v>36</v>
      </c>
      <c r="F11" s="23" t="s">
        <v>37</v>
      </c>
      <c r="G11" s="31" t="s">
        <v>38</v>
      </c>
      <c r="H11" s="16" t="s">
        <v>38</v>
      </c>
    </row>
    <row r="12" spans="1:8" ht="62.1" customHeight="1">
      <c r="A12" s="23" t="s">
        <v>39</v>
      </c>
      <c r="B12" s="49">
        <v>46269</v>
      </c>
      <c r="C12" s="49"/>
      <c r="D12" s="49"/>
      <c r="E12" s="26" t="s">
        <v>40</v>
      </c>
      <c r="F12" s="23" t="s">
        <v>41</v>
      </c>
      <c r="G12" s="31" t="s">
        <v>42</v>
      </c>
      <c r="H12" s="16" t="s">
        <v>43</v>
      </c>
    </row>
    <row r="13" spans="1:8" ht="8.1" customHeight="1">
      <c r="A13" s="26"/>
      <c r="B13" s="26"/>
      <c r="C13" s="26"/>
      <c r="D13" s="26"/>
      <c r="E13" s="26"/>
      <c r="F13" s="26"/>
      <c r="G13" s="26"/>
      <c r="H13" s="26"/>
    </row>
    <row r="14" spans="1:8" ht="24" customHeight="1">
      <c r="A14" s="46" t="s">
        <v>44</v>
      </c>
      <c r="B14" s="46"/>
      <c r="C14" s="46"/>
      <c r="D14" s="46"/>
      <c r="E14" s="46"/>
      <c r="F14" s="46"/>
      <c r="G14" s="46"/>
      <c r="H14" s="46"/>
    </row>
    <row r="15" spans="1:8" ht="33.950000000000003" customHeight="1">
      <c r="A15" s="47" t="s">
        <v>44</v>
      </c>
      <c r="B15" s="47"/>
      <c r="C15" s="47"/>
      <c r="D15" s="47"/>
      <c r="E15" s="47"/>
      <c r="F15" s="47"/>
      <c r="G15" s="47"/>
      <c r="H15" s="47"/>
    </row>
    <row r="16" spans="1:8" ht="44.1" customHeight="1">
      <c r="A16" s="47" t="s">
        <v>45</v>
      </c>
      <c r="B16" s="47"/>
      <c r="C16" s="47"/>
      <c r="D16" s="47"/>
      <c r="E16" s="47"/>
      <c r="F16" s="47"/>
      <c r="G16" s="47"/>
      <c r="H16" s="47"/>
    </row>
    <row r="17" spans="1:8" ht="44.1" customHeight="1">
      <c r="A17" s="47" t="s">
        <v>46</v>
      </c>
      <c r="B17" s="47"/>
      <c r="C17" s="47"/>
      <c r="D17" s="47"/>
      <c r="E17" s="47"/>
      <c r="F17" s="47"/>
      <c r="G17" s="47"/>
      <c r="H17" s="47"/>
    </row>
    <row r="18" spans="1:8" ht="44.1" customHeight="1">
      <c r="A18" s="47" t="s">
        <v>47</v>
      </c>
      <c r="B18" s="47"/>
      <c r="C18" s="47"/>
      <c r="D18" s="47"/>
      <c r="E18" s="47"/>
      <c r="F18" s="47"/>
      <c r="G18" s="47"/>
      <c r="H18" s="47"/>
    </row>
    <row r="19" spans="1:8" ht="44.1" customHeight="1">
      <c r="A19" s="47" t="s">
        <v>48</v>
      </c>
      <c r="B19" s="47"/>
      <c r="C19" s="47"/>
      <c r="D19" s="47"/>
      <c r="E19" s="47"/>
      <c r="F19" s="47"/>
      <c r="G19" s="47"/>
      <c r="H19" s="47"/>
    </row>
    <row r="20" spans="1:8" ht="44.1" customHeight="1">
      <c r="A20" s="47" t="s">
        <v>49</v>
      </c>
      <c r="B20" s="47"/>
      <c r="C20" s="47"/>
      <c r="D20" s="47"/>
      <c r="E20" s="47"/>
      <c r="F20" s="47"/>
      <c r="G20" s="47"/>
      <c r="H20" s="47"/>
    </row>
    <row r="21" spans="1:8" ht="44.1" customHeight="1">
      <c r="A21" s="47" t="s">
        <v>50</v>
      </c>
      <c r="B21" s="47"/>
      <c r="C21" s="47"/>
      <c r="D21" s="47"/>
      <c r="E21" s="47"/>
      <c r="F21" s="47"/>
      <c r="G21" s="47"/>
      <c r="H21" s="47"/>
    </row>
    <row r="22" spans="1:8" ht="69.95" customHeight="1">
      <c r="A22" s="50" t="s">
        <v>51</v>
      </c>
      <c r="B22" s="50"/>
      <c r="C22" s="50"/>
      <c r="D22" s="50"/>
      <c r="E22" s="50"/>
      <c r="F22" s="50"/>
      <c r="G22" s="50"/>
      <c r="H22" s="50"/>
    </row>
  </sheetData>
  <mergeCells count="21">
    <mergeCell ref="A22:H22"/>
    <mergeCell ref="A17:H17"/>
    <mergeCell ref="A18:H18"/>
    <mergeCell ref="A19:H19"/>
    <mergeCell ref="A20:H20"/>
    <mergeCell ref="A21:H21"/>
    <mergeCell ref="B11:D11"/>
    <mergeCell ref="B12:D12"/>
    <mergeCell ref="A14:H14"/>
    <mergeCell ref="A15:H15"/>
    <mergeCell ref="A16:H16"/>
    <mergeCell ref="B6:D6"/>
    <mergeCell ref="B7:D7"/>
    <mergeCell ref="B8:D8"/>
    <mergeCell ref="B9:D9"/>
    <mergeCell ref="B10:D10"/>
    <mergeCell ref="A1:H1"/>
    <mergeCell ref="A2:H2"/>
    <mergeCell ref="A4:D4"/>
    <mergeCell ref="F4:H4"/>
    <mergeCell ref="B5:D5"/>
  </mergeCells>
  <phoneticPr fontId="3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9"/>
  <sheetViews>
    <sheetView workbookViewId="0"/>
  </sheetViews>
  <sheetFormatPr defaultRowHeight="14.25"/>
  <cols>
    <col min="1" max="1" width="24" customWidth="1"/>
    <col min="2" max="3" width="38" customWidth="1"/>
    <col min="4" max="4" width="48" customWidth="1"/>
    <col min="5" max="5" width="42" customWidth="1"/>
  </cols>
  <sheetData>
    <row r="1" spans="1:5" ht="20.25">
      <c r="A1" s="68" t="s">
        <v>1150</v>
      </c>
      <c r="B1" s="68"/>
      <c r="C1" s="68"/>
      <c r="D1" s="68"/>
      <c r="E1" s="68"/>
    </row>
    <row r="2" spans="1:5">
      <c r="A2" s="69" t="s">
        <v>1151</v>
      </c>
      <c r="B2" s="69"/>
      <c r="C2" s="69"/>
      <c r="D2" s="69"/>
      <c r="E2" s="69"/>
    </row>
    <row r="4" spans="1:5" ht="15">
      <c r="A4" s="10" t="s">
        <v>1152</v>
      </c>
      <c r="B4" s="10" t="s">
        <v>1153</v>
      </c>
      <c r="C4" s="10" t="s">
        <v>70</v>
      </c>
      <c r="D4" s="10" t="s">
        <v>1154</v>
      </c>
      <c r="E4" s="10" t="s">
        <v>655</v>
      </c>
    </row>
    <row r="5" spans="1:5" ht="28.5">
      <c r="A5" s="8" t="s">
        <v>1155</v>
      </c>
      <c r="B5" s="8" t="s">
        <v>1156</v>
      </c>
      <c r="C5" s="8" t="s">
        <v>1157</v>
      </c>
      <c r="D5" s="8" t="s">
        <v>1158</v>
      </c>
      <c r="E5" s="8" t="s">
        <v>68</v>
      </c>
    </row>
    <row r="6" spans="1:5" ht="28.5">
      <c r="A6" s="8" t="s">
        <v>1159</v>
      </c>
      <c r="B6" s="8" t="s">
        <v>1160</v>
      </c>
      <c r="C6" s="8" t="s">
        <v>1161</v>
      </c>
      <c r="D6" s="8" t="s">
        <v>1162</v>
      </c>
      <c r="E6" s="8" t="s">
        <v>68</v>
      </c>
    </row>
    <row r="7" spans="1:5" ht="28.5">
      <c r="A7" s="8" t="s">
        <v>1163</v>
      </c>
      <c r="B7" s="8" t="s">
        <v>1164</v>
      </c>
      <c r="C7" s="8" t="s">
        <v>1164</v>
      </c>
      <c r="D7" s="8" t="s">
        <v>1165</v>
      </c>
      <c r="E7" s="8" t="s">
        <v>68</v>
      </c>
    </row>
    <row r="8" spans="1:5" ht="28.5">
      <c r="A8" s="8" t="s">
        <v>1166</v>
      </c>
      <c r="B8" s="8" t="s">
        <v>1167</v>
      </c>
      <c r="C8" s="8" t="s">
        <v>1168</v>
      </c>
      <c r="D8" s="8" t="s">
        <v>1169</v>
      </c>
      <c r="E8" s="8" t="s">
        <v>68</v>
      </c>
    </row>
    <row r="9" spans="1:5" ht="28.5">
      <c r="A9" s="8" t="s">
        <v>1170</v>
      </c>
      <c r="B9" s="8" t="s">
        <v>1171</v>
      </c>
      <c r="C9" s="8" t="s">
        <v>1172</v>
      </c>
      <c r="D9" s="8" t="s">
        <v>1173</v>
      </c>
      <c r="E9" s="8" t="s">
        <v>68</v>
      </c>
    </row>
    <row r="10" spans="1:5" ht="28.5">
      <c r="A10" s="8" t="s">
        <v>1174</v>
      </c>
      <c r="B10" s="8" t="s">
        <v>1175</v>
      </c>
      <c r="C10" s="8" t="s">
        <v>1176</v>
      </c>
      <c r="D10" s="8" t="s">
        <v>1177</v>
      </c>
      <c r="E10" s="8" t="s">
        <v>173</v>
      </c>
    </row>
    <row r="11" spans="1:5" ht="28.5">
      <c r="A11" s="8" t="s">
        <v>1178</v>
      </c>
      <c r="B11" s="8" t="s">
        <v>1179</v>
      </c>
      <c r="C11" s="8" t="s">
        <v>1180</v>
      </c>
      <c r="D11" s="8" t="s">
        <v>1181</v>
      </c>
      <c r="E11" s="8" t="s">
        <v>68</v>
      </c>
    </row>
    <row r="12" spans="1:5" ht="28.5">
      <c r="A12" s="8" t="s">
        <v>1182</v>
      </c>
      <c r="B12" s="8" t="s">
        <v>1183</v>
      </c>
      <c r="C12" s="8" t="s">
        <v>1183</v>
      </c>
      <c r="D12" s="8" t="s">
        <v>1184</v>
      </c>
      <c r="E12" s="8" t="s">
        <v>97</v>
      </c>
    </row>
    <row r="13" spans="1:5" ht="28.5">
      <c r="A13" s="8" t="s">
        <v>1185</v>
      </c>
      <c r="B13" s="8" t="s">
        <v>1186</v>
      </c>
      <c r="C13" s="8" t="s">
        <v>1187</v>
      </c>
      <c r="D13" s="8" t="s">
        <v>1188</v>
      </c>
      <c r="E13" s="8" t="s">
        <v>204</v>
      </c>
    </row>
    <row r="14" spans="1:5" ht="28.5">
      <c r="A14" s="8" t="s">
        <v>1189</v>
      </c>
      <c r="B14" s="8" t="s">
        <v>1190</v>
      </c>
      <c r="C14" s="8" t="s">
        <v>1191</v>
      </c>
      <c r="D14" s="8" t="s">
        <v>1192</v>
      </c>
      <c r="E14" s="8" t="s">
        <v>68</v>
      </c>
    </row>
    <row r="15" spans="1:5" ht="28.5">
      <c r="A15" s="8" t="s">
        <v>98</v>
      </c>
      <c r="B15" s="8" t="s">
        <v>1193</v>
      </c>
      <c r="C15" s="8" t="s">
        <v>1194</v>
      </c>
      <c r="D15" s="8" t="s">
        <v>1195</v>
      </c>
      <c r="E15" s="8" t="s">
        <v>68</v>
      </c>
    </row>
    <row r="16" spans="1:5" ht="42.75">
      <c r="A16" s="8" t="s">
        <v>1196</v>
      </c>
      <c r="B16" s="8" t="s">
        <v>1197</v>
      </c>
      <c r="C16" s="8" t="s">
        <v>1198</v>
      </c>
      <c r="D16" s="8" t="s">
        <v>1199</v>
      </c>
      <c r="E16" s="8" t="s">
        <v>68</v>
      </c>
    </row>
    <row r="17" spans="1:5" ht="28.5">
      <c r="A17" s="8" t="s">
        <v>1200</v>
      </c>
      <c r="B17" s="8" t="s">
        <v>1201</v>
      </c>
      <c r="C17" s="8" t="s">
        <v>1201</v>
      </c>
      <c r="D17" s="8" t="s">
        <v>1202</v>
      </c>
      <c r="E17" s="8" t="s">
        <v>68</v>
      </c>
    </row>
    <row r="18" spans="1:5" ht="28.5">
      <c r="A18" s="8" t="s">
        <v>1203</v>
      </c>
      <c r="B18" s="8" t="s">
        <v>1204</v>
      </c>
      <c r="C18" s="8" t="s">
        <v>1205</v>
      </c>
      <c r="D18" s="8" t="s">
        <v>1206</v>
      </c>
      <c r="E18" s="8" t="s">
        <v>121</v>
      </c>
    </row>
    <row r="19" spans="1:5" ht="28.5">
      <c r="A19" s="8" t="s">
        <v>1207</v>
      </c>
      <c r="B19" s="8" t="s">
        <v>1208</v>
      </c>
      <c r="C19" s="8" t="s">
        <v>1208</v>
      </c>
      <c r="D19" s="8" t="s">
        <v>1209</v>
      </c>
      <c r="E19" s="8" t="s">
        <v>1210</v>
      </c>
    </row>
    <row r="20" spans="1:5" ht="28.5">
      <c r="A20" s="8" t="s">
        <v>1211</v>
      </c>
      <c r="B20" s="8" t="s">
        <v>1212</v>
      </c>
      <c r="C20" s="8" t="s">
        <v>1213</v>
      </c>
      <c r="D20" s="8" t="s">
        <v>1214</v>
      </c>
      <c r="E20" s="8" t="s">
        <v>63</v>
      </c>
    </row>
    <row r="21" spans="1:5" ht="28.5">
      <c r="A21" s="8" t="s">
        <v>1215</v>
      </c>
      <c r="B21" s="8" t="s">
        <v>1216</v>
      </c>
      <c r="C21" s="8" t="s">
        <v>1217</v>
      </c>
      <c r="D21" s="8" t="s">
        <v>1218</v>
      </c>
      <c r="E21" s="8" t="s">
        <v>68</v>
      </c>
    </row>
    <row r="22" spans="1:5" ht="45">
      <c r="A22" s="12" t="s">
        <v>1219</v>
      </c>
      <c r="B22" s="12" t="s">
        <v>1220</v>
      </c>
      <c r="C22" s="12" t="s">
        <v>1221</v>
      </c>
      <c r="D22" s="12" t="s">
        <v>1222</v>
      </c>
      <c r="E22" s="12" t="s">
        <v>68</v>
      </c>
    </row>
    <row r="25" spans="1:5" ht="15.75">
      <c r="A25" s="11" t="s">
        <v>1223</v>
      </c>
      <c r="B25" s="11"/>
      <c r="C25" s="11"/>
      <c r="D25" s="11"/>
      <c r="E25" s="11"/>
    </row>
    <row r="26" spans="1:5" ht="15">
      <c r="A26" s="10" t="s">
        <v>1224</v>
      </c>
      <c r="B26" s="10" t="s">
        <v>1225</v>
      </c>
      <c r="C26" s="10" t="s">
        <v>1226</v>
      </c>
      <c r="D26" s="10" t="s">
        <v>1227</v>
      </c>
      <c r="E26" s="10" t="s">
        <v>1228</v>
      </c>
    </row>
    <row r="27" spans="1:5" ht="69.95" customHeight="1">
      <c r="A27" s="8" t="s">
        <v>1229</v>
      </c>
      <c r="B27" s="8" t="s">
        <v>1230</v>
      </c>
      <c r="C27" s="8" t="s">
        <v>1231</v>
      </c>
      <c r="D27" s="8" t="s">
        <v>1232</v>
      </c>
      <c r="E27" s="8" t="s">
        <v>1233</v>
      </c>
    </row>
    <row r="28" spans="1:5" ht="69.95" customHeight="1">
      <c r="A28" s="8" t="s">
        <v>1234</v>
      </c>
      <c r="B28" s="8" t="s">
        <v>1157</v>
      </c>
      <c r="C28" s="8" t="s">
        <v>1235</v>
      </c>
      <c r="D28" s="8" t="s">
        <v>1236</v>
      </c>
      <c r="E28" s="8" t="s">
        <v>1237</v>
      </c>
    </row>
    <row r="29" spans="1:5" ht="69.95" customHeight="1">
      <c r="A29" s="8" t="s">
        <v>1238</v>
      </c>
      <c r="B29" s="8" t="s">
        <v>1239</v>
      </c>
      <c r="C29" s="8" t="s">
        <v>1240</v>
      </c>
      <c r="D29" s="8" t="s">
        <v>1241</v>
      </c>
      <c r="E29" s="8" t="s">
        <v>1242</v>
      </c>
    </row>
  </sheetData>
  <mergeCells count="2">
    <mergeCell ref="A1:E1"/>
    <mergeCell ref="A2:E2"/>
  </mergeCells>
  <phoneticPr fontId="3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workbookViewId="0"/>
  </sheetViews>
  <sheetFormatPr defaultRowHeight="14.25"/>
  <cols>
    <col min="1" max="1" width="24" customWidth="1"/>
    <col min="2" max="2" width="40" customWidth="1"/>
    <col min="3" max="3" width="48" customWidth="1"/>
    <col min="4" max="4" width="34" customWidth="1"/>
    <col min="5" max="5" width="52" customWidth="1"/>
    <col min="6" max="6" width="14" customWidth="1"/>
  </cols>
  <sheetData>
    <row r="1" spans="1:6" ht="27.95" customHeight="1">
      <c r="A1" s="44" t="s">
        <v>52</v>
      </c>
      <c r="B1" s="44"/>
      <c r="C1" s="44"/>
      <c r="D1" s="44"/>
      <c r="E1" s="44"/>
      <c r="F1" s="44"/>
    </row>
    <row r="2" spans="1:6" ht="33.950000000000003" customHeight="1">
      <c r="A2" s="45" t="s">
        <v>53</v>
      </c>
      <c r="B2" s="45"/>
      <c r="C2" s="45"/>
      <c r="D2" s="45"/>
      <c r="E2" s="45"/>
      <c r="F2" s="45"/>
    </row>
    <row r="3" spans="1:6" ht="8.1" customHeight="1">
      <c r="A3" s="26"/>
      <c r="B3" s="26"/>
      <c r="C3" s="26"/>
      <c r="D3" s="26"/>
      <c r="E3" s="26"/>
      <c r="F3" s="26"/>
    </row>
    <row r="4" spans="1:6" ht="36" customHeight="1">
      <c r="A4" s="1" t="s">
        <v>54</v>
      </c>
      <c r="B4" s="1" t="s">
        <v>55</v>
      </c>
      <c r="C4" s="1" t="s">
        <v>56</v>
      </c>
      <c r="D4" s="1" t="s">
        <v>57</v>
      </c>
      <c r="E4" s="1" t="s">
        <v>58</v>
      </c>
      <c r="F4" s="1" t="s">
        <v>39</v>
      </c>
    </row>
    <row r="5" spans="1:6" ht="66" customHeight="1">
      <c r="A5" s="15" t="s">
        <v>59</v>
      </c>
      <c r="B5" s="16" t="s">
        <v>60</v>
      </c>
      <c r="C5" s="16" t="s">
        <v>61</v>
      </c>
      <c r="D5" s="16" t="s">
        <v>62</v>
      </c>
      <c r="E5" s="18" t="s">
        <v>63</v>
      </c>
      <c r="F5" s="19">
        <v>46269</v>
      </c>
    </row>
    <row r="6" spans="1:6" ht="66" customHeight="1">
      <c r="A6" s="15" t="s">
        <v>64</v>
      </c>
      <c r="B6" s="16" t="s">
        <v>65</v>
      </c>
      <c r="C6" s="16" t="s">
        <v>66</v>
      </c>
      <c r="D6" s="16" t="s">
        <v>67</v>
      </c>
      <c r="E6" s="18" t="s">
        <v>68</v>
      </c>
      <c r="F6" s="19">
        <v>46269</v>
      </c>
    </row>
    <row r="7" spans="1:6" ht="66" customHeight="1">
      <c r="A7" s="15" t="s">
        <v>69</v>
      </c>
      <c r="B7" s="16" t="s">
        <v>70</v>
      </c>
      <c r="C7" s="16" t="s">
        <v>71</v>
      </c>
      <c r="D7" s="16" t="s">
        <v>72</v>
      </c>
      <c r="E7" s="18" t="s">
        <v>68</v>
      </c>
      <c r="F7" s="19">
        <v>46269</v>
      </c>
    </row>
    <row r="8" spans="1:6" ht="66" customHeight="1">
      <c r="A8" s="15" t="s">
        <v>73</v>
      </c>
      <c r="B8" s="16" t="s">
        <v>74</v>
      </c>
      <c r="C8" s="16" t="s">
        <v>75</v>
      </c>
      <c r="D8" s="16" t="s">
        <v>76</v>
      </c>
      <c r="E8" s="18" t="s">
        <v>77</v>
      </c>
      <c r="F8" s="19">
        <v>46269</v>
      </c>
    </row>
    <row r="9" spans="1:6" ht="66" customHeight="1">
      <c r="A9" s="15" t="s">
        <v>78</v>
      </c>
      <c r="B9" s="16" t="s">
        <v>79</v>
      </c>
      <c r="C9" s="16" t="s">
        <v>80</v>
      </c>
      <c r="D9" s="16" t="s">
        <v>81</v>
      </c>
      <c r="E9" s="18" t="s">
        <v>82</v>
      </c>
      <c r="F9" s="19">
        <v>46269</v>
      </c>
    </row>
    <row r="10" spans="1:6" ht="66" customHeight="1">
      <c r="A10" s="15" t="s">
        <v>83</v>
      </c>
      <c r="B10" s="16" t="s">
        <v>84</v>
      </c>
      <c r="C10" s="16" t="s">
        <v>85</v>
      </c>
      <c r="D10" s="16" t="s">
        <v>86</v>
      </c>
      <c r="E10" s="18" t="s">
        <v>87</v>
      </c>
      <c r="F10" s="19">
        <v>46269</v>
      </c>
    </row>
    <row r="11" spans="1:6" ht="66" customHeight="1">
      <c r="A11" s="15" t="s">
        <v>88</v>
      </c>
      <c r="B11" s="16" t="s">
        <v>89</v>
      </c>
      <c r="C11" s="16" t="s">
        <v>90</v>
      </c>
      <c r="D11" s="16" t="s">
        <v>91</v>
      </c>
      <c r="E11" s="18" t="s">
        <v>92</v>
      </c>
      <c r="F11" s="19">
        <v>46269</v>
      </c>
    </row>
    <row r="12" spans="1:6" ht="66" customHeight="1">
      <c r="A12" s="15" t="s">
        <v>93</v>
      </c>
      <c r="B12" s="16" t="s">
        <v>94</v>
      </c>
      <c r="C12" s="16" t="s">
        <v>95</v>
      </c>
      <c r="D12" s="16" t="s">
        <v>96</v>
      </c>
      <c r="E12" s="18" t="s">
        <v>97</v>
      </c>
      <c r="F12" s="19">
        <v>46269</v>
      </c>
    </row>
    <row r="13" spans="1:6" ht="66" customHeight="1">
      <c r="A13" s="15" t="s">
        <v>98</v>
      </c>
      <c r="B13" s="16" t="s">
        <v>99</v>
      </c>
      <c r="C13" s="16" t="s">
        <v>100</v>
      </c>
      <c r="D13" s="16" t="s">
        <v>101</v>
      </c>
      <c r="E13" s="18" t="s">
        <v>68</v>
      </c>
      <c r="F13" s="19">
        <v>46269</v>
      </c>
    </row>
    <row r="14" spans="1:6" ht="66" customHeight="1">
      <c r="A14" s="15" t="s">
        <v>102</v>
      </c>
      <c r="B14" s="16" t="s">
        <v>103</v>
      </c>
      <c r="C14" s="16" t="s">
        <v>104</v>
      </c>
      <c r="D14" s="16" t="s">
        <v>105</v>
      </c>
      <c r="E14" s="18" t="s">
        <v>106</v>
      </c>
      <c r="F14" s="19">
        <v>46269</v>
      </c>
    </row>
    <row r="15" spans="1:6" ht="66" customHeight="1">
      <c r="A15" s="15" t="s">
        <v>107</v>
      </c>
      <c r="B15" s="16" t="s">
        <v>108</v>
      </c>
      <c r="C15" s="16" t="s">
        <v>109</v>
      </c>
      <c r="D15" s="16" t="s">
        <v>110</v>
      </c>
      <c r="E15" s="18" t="s">
        <v>111</v>
      </c>
      <c r="F15" s="19">
        <v>46269</v>
      </c>
    </row>
    <row r="16" spans="1:6" ht="66" customHeight="1">
      <c r="A16" s="15" t="s">
        <v>112</v>
      </c>
      <c r="B16" s="16" t="s">
        <v>113</v>
      </c>
      <c r="C16" s="16" t="s">
        <v>114</v>
      </c>
      <c r="D16" s="16" t="s">
        <v>115</v>
      </c>
      <c r="E16" s="18" t="s">
        <v>116</v>
      </c>
      <c r="F16" s="19">
        <v>46269</v>
      </c>
    </row>
    <row r="17" spans="1:6" ht="66" customHeight="1">
      <c r="A17" s="15" t="s">
        <v>117</v>
      </c>
      <c r="B17" s="16" t="s">
        <v>118</v>
      </c>
      <c r="C17" s="16" t="s">
        <v>119</v>
      </c>
      <c r="D17" s="16" t="s">
        <v>120</v>
      </c>
      <c r="E17" s="18" t="s">
        <v>121</v>
      </c>
      <c r="F17" s="19">
        <v>46269</v>
      </c>
    </row>
    <row r="18" spans="1:6" ht="66" customHeight="1">
      <c r="A18" s="15" t="s">
        <v>122</v>
      </c>
      <c r="B18" s="16" t="s">
        <v>123</v>
      </c>
      <c r="C18" s="16" t="s">
        <v>124</v>
      </c>
      <c r="D18" s="16" t="s">
        <v>62</v>
      </c>
      <c r="E18" s="18" t="s">
        <v>125</v>
      </c>
      <c r="F18" s="19">
        <v>46269</v>
      </c>
    </row>
  </sheetData>
  <mergeCells count="2">
    <mergeCell ref="A1:F1"/>
    <mergeCell ref="A2:F2"/>
  </mergeCells>
  <phoneticPr fontId="37"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0"/>
  <sheetViews>
    <sheetView workbookViewId="0"/>
  </sheetViews>
  <sheetFormatPr defaultRowHeight="14.25"/>
  <cols>
    <col min="1" max="1" width="10" customWidth="1"/>
    <col min="2" max="2" width="24" customWidth="1"/>
    <col min="3" max="4" width="8" customWidth="1"/>
    <col min="5" max="5" width="38" customWidth="1"/>
    <col min="6" max="6" width="9" customWidth="1"/>
    <col min="7" max="7" width="22" customWidth="1"/>
    <col min="8" max="9" width="12" customWidth="1"/>
    <col min="10" max="10" width="18" customWidth="1"/>
    <col min="11" max="11" width="20" customWidth="1"/>
    <col min="12" max="12" width="12" customWidth="1"/>
    <col min="13" max="14" width="24" customWidth="1"/>
    <col min="15" max="22" width="32" customWidth="1"/>
    <col min="23" max="24" width="34" customWidth="1"/>
    <col min="25" max="25" width="14" customWidth="1"/>
    <col min="26" max="26" width="28" customWidth="1"/>
  </cols>
  <sheetData>
    <row r="1" spans="1:26" ht="27.95" customHeight="1">
      <c r="A1" s="44" t="s">
        <v>126</v>
      </c>
      <c r="B1" s="44"/>
      <c r="C1" s="44"/>
      <c r="D1" s="44"/>
      <c r="E1" s="44"/>
      <c r="F1" s="44"/>
      <c r="G1" s="44"/>
      <c r="H1" s="44"/>
      <c r="I1" s="44"/>
      <c r="J1" s="44"/>
      <c r="K1" s="44"/>
      <c r="L1" s="44"/>
      <c r="M1" s="44"/>
      <c r="N1" s="44"/>
      <c r="O1" s="44"/>
      <c r="P1" s="44"/>
      <c r="Q1" s="44"/>
      <c r="R1" s="44"/>
      <c r="S1" s="44"/>
      <c r="T1" s="44"/>
      <c r="U1" s="44"/>
      <c r="V1" s="44"/>
      <c r="W1" s="44"/>
      <c r="X1" s="44"/>
      <c r="Y1" s="44"/>
      <c r="Z1" s="44"/>
    </row>
    <row r="2" spans="1:26" ht="38.1" customHeight="1">
      <c r="A2" s="45" t="s">
        <v>127</v>
      </c>
      <c r="B2" s="45"/>
      <c r="C2" s="45"/>
      <c r="D2" s="45"/>
      <c r="E2" s="45"/>
      <c r="F2" s="45"/>
      <c r="G2" s="45"/>
      <c r="H2" s="45"/>
      <c r="I2" s="45"/>
      <c r="J2" s="45"/>
      <c r="K2" s="45"/>
      <c r="L2" s="45"/>
      <c r="M2" s="45"/>
      <c r="N2" s="45"/>
      <c r="O2" s="45"/>
      <c r="P2" s="45"/>
      <c r="Q2" s="45"/>
      <c r="R2" s="45"/>
      <c r="S2" s="45"/>
      <c r="T2" s="45"/>
      <c r="U2" s="45"/>
      <c r="V2" s="45"/>
      <c r="W2" s="45"/>
      <c r="X2" s="45"/>
      <c r="Y2" s="45"/>
      <c r="Z2" s="45"/>
    </row>
    <row r="3" spans="1:26" ht="33.950000000000003" customHeight="1">
      <c r="A3" s="51" t="s">
        <v>128</v>
      </c>
      <c r="B3" s="51"/>
      <c r="C3" s="51"/>
      <c r="D3" s="51"/>
      <c r="E3" s="51"/>
      <c r="F3" s="51"/>
      <c r="G3" s="51"/>
      <c r="H3" s="51"/>
      <c r="I3" s="51"/>
      <c r="J3" s="51"/>
      <c r="K3" s="51"/>
      <c r="L3" s="51"/>
      <c r="M3" s="51"/>
      <c r="N3" s="51"/>
      <c r="O3" s="51"/>
      <c r="P3" s="51"/>
      <c r="Q3" s="51"/>
      <c r="R3" s="51"/>
      <c r="S3" s="51"/>
      <c r="T3" s="51"/>
      <c r="U3" s="51"/>
      <c r="V3" s="51"/>
      <c r="W3" s="51"/>
      <c r="X3" s="51"/>
      <c r="Y3" s="51"/>
      <c r="Z3" s="51"/>
    </row>
    <row r="4" spans="1:26" ht="44.1" customHeight="1">
      <c r="A4" s="1" t="s">
        <v>129</v>
      </c>
      <c r="B4" s="1" t="s">
        <v>130</v>
      </c>
      <c r="C4" s="1" t="s">
        <v>131</v>
      </c>
      <c r="D4" s="1" t="s">
        <v>132</v>
      </c>
      <c r="E4" s="1" t="s">
        <v>133</v>
      </c>
      <c r="F4" s="1" t="s">
        <v>134</v>
      </c>
      <c r="G4" s="1" t="s">
        <v>135</v>
      </c>
      <c r="H4" s="1" t="s">
        <v>136</v>
      </c>
      <c r="I4" s="1" t="s">
        <v>137</v>
      </c>
      <c r="J4" s="1" t="s">
        <v>138</v>
      </c>
      <c r="K4" s="1" t="s">
        <v>139</v>
      </c>
      <c r="L4" s="1" t="s">
        <v>140</v>
      </c>
      <c r="M4" s="1" t="s">
        <v>141</v>
      </c>
      <c r="N4" s="1" t="s">
        <v>142</v>
      </c>
      <c r="O4" s="1" t="s">
        <v>143</v>
      </c>
      <c r="P4" s="1" t="s">
        <v>144</v>
      </c>
      <c r="Q4" s="1" t="s">
        <v>145</v>
      </c>
      <c r="R4" s="1" t="s">
        <v>146</v>
      </c>
      <c r="S4" s="1" t="s">
        <v>147</v>
      </c>
      <c r="T4" s="1" t="s">
        <v>148</v>
      </c>
      <c r="U4" s="1" t="s">
        <v>149</v>
      </c>
      <c r="V4" s="1" t="s">
        <v>150</v>
      </c>
      <c r="W4" s="1" t="s">
        <v>58</v>
      </c>
      <c r="X4" s="1" t="s">
        <v>151</v>
      </c>
      <c r="Y4" s="1" t="s">
        <v>39</v>
      </c>
      <c r="Z4" s="1" t="s">
        <v>152</v>
      </c>
    </row>
    <row r="5" spans="1:26" ht="87.95" customHeight="1">
      <c r="A5" s="13" t="s">
        <v>153</v>
      </c>
      <c r="B5" s="13" t="s">
        <v>154</v>
      </c>
      <c r="C5" s="13" t="s">
        <v>155</v>
      </c>
      <c r="D5" s="14" t="s">
        <v>156</v>
      </c>
      <c r="E5" s="14" t="s">
        <v>157</v>
      </c>
      <c r="F5" s="15" t="s">
        <v>158</v>
      </c>
      <c r="G5" s="15" t="s">
        <v>159</v>
      </c>
      <c r="H5" s="15" t="s">
        <v>160</v>
      </c>
      <c r="I5" s="2" t="s">
        <v>161</v>
      </c>
      <c r="J5" s="2" t="s">
        <v>162</v>
      </c>
      <c r="K5" s="2" t="s">
        <v>163</v>
      </c>
      <c r="L5" s="2" t="s">
        <v>161</v>
      </c>
      <c r="M5" s="2" t="s">
        <v>164</v>
      </c>
      <c r="N5" s="2" t="s">
        <v>163</v>
      </c>
      <c r="O5" s="16" t="s">
        <v>165</v>
      </c>
      <c r="P5" s="16" t="s">
        <v>166</v>
      </c>
      <c r="Q5" s="16" t="s">
        <v>167</v>
      </c>
      <c r="R5" s="16" t="s">
        <v>168</v>
      </c>
      <c r="S5" s="16" t="s">
        <v>169</v>
      </c>
      <c r="T5" s="16" t="s">
        <v>170</v>
      </c>
      <c r="U5" s="17" t="s">
        <v>171</v>
      </c>
      <c r="V5" s="17" t="s">
        <v>172</v>
      </c>
      <c r="W5" s="18" t="s">
        <v>173</v>
      </c>
      <c r="X5" s="18" t="s">
        <v>125</v>
      </c>
      <c r="Y5" s="19">
        <v>46269</v>
      </c>
      <c r="Z5" s="16" t="s">
        <v>174</v>
      </c>
    </row>
    <row r="6" spans="1:26" ht="87.95" customHeight="1">
      <c r="A6" s="13" t="s">
        <v>153</v>
      </c>
      <c r="B6" s="13" t="s">
        <v>154</v>
      </c>
      <c r="C6" s="13" t="s">
        <v>175</v>
      </c>
      <c r="D6" s="14" t="s">
        <v>156</v>
      </c>
      <c r="E6" s="14" t="s">
        <v>157</v>
      </c>
      <c r="F6" s="15" t="s">
        <v>176</v>
      </c>
      <c r="G6" s="15" t="s">
        <v>177</v>
      </c>
      <c r="H6" s="15" t="s">
        <v>178</v>
      </c>
      <c r="I6" s="2" t="s">
        <v>161</v>
      </c>
      <c r="J6" s="2" t="s">
        <v>179</v>
      </c>
      <c r="K6" s="2" t="s">
        <v>163</v>
      </c>
      <c r="L6" s="2" t="s">
        <v>161</v>
      </c>
      <c r="M6" s="2" t="s">
        <v>164</v>
      </c>
      <c r="N6" s="2" t="s">
        <v>163</v>
      </c>
      <c r="O6" s="16" t="s">
        <v>180</v>
      </c>
      <c r="P6" s="16" t="s">
        <v>181</v>
      </c>
      <c r="Q6" s="16" t="s">
        <v>182</v>
      </c>
      <c r="R6" s="16" t="s">
        <v>183</v>
      </c>
      <c r="S6" s="16" t="s">
        <v>184</v>
      </c>
      <c r="T6" s="16" t="s">
        <v>185</v>
      </c>
      <c r="U6" s="17" t="s">
        <v>186</v>
      </c>
      <c r="V6" s="17" t="s">
        <v>187</v>
      </c>
      <c r="W6" s="18" t="s">
        <v>111</v>
      </c>
      <c r="X6" s="18" t="s">
        <v>87</v>
      </c>
      <c r="Y6" s="19">
        <v>46269</v>
      </c>
      <c r="Z6" s="16" t="s">
        <v>188</v>
      </c>
    </row>
    <row r="7" spans="1:26" ht="87.95" customHeight="1">
      <c r="A7" s="13" t="s">
        <v>153</v>
      </c>
      <c r="B7" s="13" t="s">
        <v>154</v>
      </c>
      <c r="C7" s="13" t="s">
        <v>189</v>
      </c>
      <c r="D7" s="14" t="s">
        <v>156</v>
      </c>
      <c r="E7" s="14" t="s">
        <v>157</v>
      </c>
      <c r="F7" s="15" t="s">
        <v>190</v>
      </c>
      <c r="G7" s="15" t="s">
        <v>191</v>
      </c>
      <c r="H7" s="15" t="s">
        <v>192</v>
      </c>
      <c r="I7" s="2" t="s">
        <v>193</v>
      </c>
      <c r="J7" s="2" t="s">
        <v>193</v>
      </c>
      <c r="K7" s="2"/>
      <c r="L7" s="2" t="s">
        <v>194</v>
      </c>
      <c r="M7" s="2" t="s">
        <v>195</v>
      </c>
      <c r="N7" s="2"/>
      <c r="O7" s="16" t="s">
        <v>196</v>
      </c>
      <c r="P7" s="16" t="s">
        <v>197</v>
      </c>
      <c r="Q7" s="16" t="s">
        <v>198</v>
      </c>
      <c r="R7" s="16" t="s">
        <v>199</v>
      </c>
      <c r="S7" s="16" t="s">
        <v>200</v>
      </c>
      <c r="T7" s="16" t="s">
        <v>201</v>
      </c>
      <c r="U7" s="17" t="s">
        <v>202</v>
      </c>
      <c r="V7" s="17" t="s">
        <v>203</v>
      </c>
      <c r="W7" s="18" t="s">
        <v>92</v>
      </c>
      <c r="X7" s="18" t="s">
        <v>204</v>
      </c>
      <c r="Y7" s="19">
        <v>46269</v>
      </c>
      <c r="Z7" s="16" t="s">
        <v>205</v>
      </c>
    </row>
    <row r="8" spans="1:26" ht="87.95" customHeight="1">
      <c r="A8" s="13" t="s">
        <v>206</v>
      </c>
      <c r="B8" s="13" t="s">
        <v>207</v>
      </c>
      <c r="C8" s="13" t="s">
        <v>208</v>
      </c>
      <c r="D8" s="14" t="s">
        <v>156</v>
      </c>
      <c r="E8" s="14" t="s">
        <v>157</v>
      </c>
      <c r="F8" s="15" t="s">
        <v>209</v>
      </c>
      <c r="G8" s="15" t="s">
        <v>210</v>
      </c>
      <c r="H8" s="15" t="s">
        <v>211</v>
      </c>
      <c r="I8" s="2" t="s">
        <v>161</v>
      </c>
      <c r="J8" s="2" t="s">
        <v>212</v>
      </c>
      <c r="K8" s="2" t="s">
        <v>163</v>
      </c>
      <c r="L8" s="2" t="s">
        <v>161</v>
      </c>
      <c r="M8" s="2" t="s">
        <v>164</v>
      </c>
      <c r="N8" s="2" t="s">
        <v>163</v>
      </c>
      <c r="O8" s="16" t="s">
        <v>213</v>
      </c>
      <c r="P8" s="16" t="s">
        <v>214</v>
      </c>
      <c r="Q8" s="16" t="s">
        <v>215</v>
      </c>
      <c r="R8" s="16" t="s">
        <v>216</v>
      </c>
      <c r="S8" s="16" t="s">
        <v>217</v>
      </c>
      <c r="T8" s="16" t="s">
        <v>218</v>
      </c>
      <c r="U8" s="17" t="s">
        <v>219</v>
      </c>
      <c r="V8" s="17" t="s">
        <v>220</v>
      </c>
      <c r="W8" s="18" t="s">
        <v>97</v>
      </c>
      <c r="X8" s="18" t="s">
        <v>204</v>
      </c>
      <c r="Y8" s="19">
        <v>46269</v>
      </c>
      <c r="Z8" s="16" t="s">
        <v>221</v>
      </c>
    </row>
    <row r="9" spans="1:26" ht="87.95" customHeight="1">
      <c r="A9" s="13" t="s">
        <v>206</v>
      </c>
      <c r="B9" s="13" t="s">
        <v>207</v>
      </c>
      <c r="C9" s="13" t="s">
        <v>222</v>
      </c>
      <c r="D9" s="14" t="s">
        <v>156</v>
      </c>
      <c r="E9" s="14" t="s">
        <v>157</v>
      </c>
      <c r="F9" s="15" t="s">
        <v>223</v>
      </c>
      <c r="G9" s="15" t="s">
        <v>224</v>
      </c>
      <c r="H9" s="15" t="s">
        <v>225</v>
      </c>
      <c r="I9" s="2" t="s">
        <v>161</v>
      </c>
      <c r="J9" s="2" t="s">
        <v>226</v>
      </c>
      <c r="K9" s="2" t="s">
        <v>163</v>
      </c>
      <c r="L9" s="2" t="s">
        <v>161</v>
      </c>
      <c r="M9" s="2" t="s">
        <v>164</v>
      </c>
      <c r="N9" s="2" t="s">
        <v>163</v>
      </c>
      <c r="O9" s="16" t="s">
        <v>227</v>
      </c>
      <c r="P9" s="16" t="s">
        <v>228</v>
      </c>
      <c r="Q9" s="16" t="s">
        <v>229</v>
      </c>
      <c r="R9" s="16" t="s">
        <v>230</v>
      </c>
      <c r="S9" s="16" t="s">
        <v>231</v>
      </c>
      <c r="T9" s="16" t="s">
        <v>232</v>
      </c>
      <c r="U9" s="17" t="s">
        <v>233</v>
      </c>
      <c r="V9" s="17" t="s">
        <v>234</v>
      </c>
      <c r="W9" s="18" t="s">
        <v>68</v>
      </c>
      <c r="X9" s="18" t="s">
        <v>77</v>
      </c>
      <c r="Y9" s="19">
        <v>46269</v>
      </c>
      <c r="Z9" s="16" t="s">
        <v>235</v>
      </c>
    </row>
    <row r="10" spans="1:26" ht="87.95" customHeight="1">
      <c r="A10" s="13" t="s">
        <v>206</v>
      </c>
      <c r="B10" s="13" t="s">
        <v>207</v>
      </c>
      <c r="C10" s="13" t="s">
        <v>236</v>
      </c>
      <c r="D10" s="14" t="s">
        <v>156</v>
      </c>
      <c r="E10" s="14" t="s">
        <v>157</v>
      </c>
      <c r="F10" s="15" t="s">
        <v>237</v>
      </c>
      <c r="G10" s="15" t="s">
        <v>238</v>
      </c>
      <c r="H10" s="15" t="s">
        <v>239</v>
      </c>
      <c r="I10" s="2" t="s">
        <v>161</v>
      </c>
      <c r="J10" s="2" t="s">
        <v>240</v>
      </c>
      <c r="K10" s="2" t="s">
        <v>163</v>
      </c>
      <c r="L10" s="2" t="s">
        <v>161</v>
      </c>
      <c r="M10" s="2" t="s">
        <v>164</v>
      </c>
      <c r="N10" s="2" t="s">
        <v>163</v>
      </c>
      <c r="O10" s="16" t="s">
        <v>241</v>
      </c>
      <c r="P10" s="16" t="s">
        <v>242</v>
      </c>
      <c r="Q10" s="16" t="s">
        <v>243</v>
      </c>
      <c r="R10" s="16" t="s">
        <v>244</v>
      </c>
      <c r="S10" s="16" t="s">
        <v>245</v>
      </c>
      <c r="T10" s="16" t="s">
        <v>246</v>
      </c>
      <c r="U10" s="17" t="s">
        <v>247</v>
      </c>
      <c r="V10" s="17" t="s">
        <v>248</v>
      </c>
      <c r="W10" s="18" t="s">
        <v>106</v>
      </c>
      <c r="X10" s="18" t="s">
        <v>111</v>
      </c>
      <c r="Y10" s="19">
        <v>46269</v>
      </c>
      <c r="Z10" s="16" t="s">
        <v>249</v>
      </c>
    </row>
    <row r="11" spans="1:26" ht="87.95" customHeight="1">
      <c r="A11" s="13" t="s">
        <v>250</v>
      </c>
      <c r="B11" s="13" t="s">
        <v>251</v>
      </c>
      <c r="C11" s="13" t="s">
        <v>252</v>
      </c>
      <c r="D11" s="14" t="s">
        <v>156</v>
      </c>
      <c r="E11" s="14" t="s">
        <v>157</v>
      </c>
      <c r="F11" s="15" t="s">
        <v>253</v>
      </c>
      <c r="G11" s="15" t="s">
        <v>254</v>
      </c>
      <c r="H11" s="15" t="s">
        <v>255</v>
      </c>
      <c r="I11" s="2" t="s">
        <v>161</v>
      </c>
      <c r="J11" s="2" t="s">
        <v>256</v>
      </c>
      <c r="K11" s="2" t="s">
        <v>163</v>
      </c>
      <c r="L11" s="2" t="s">
        <v>161</v>
      </c>
      <c r="M11" s="2" t="s">
        <v>164</v>
      </c>
      <c r="N11" s="2" t="s">
        <v>163</v>
      </c>
      <c r="O11" s="16" t="s">
        <v>257</v>
      </c>
      <c r="P11" s="16" t="s">
        <v>258</v>
      </c>
      <c r="Q11" s="16" t="s">
        <v>259</v>
      </c>
      <c r="R11" s="16" t="s">
        <v>260</v>
      </c>
      <c r="S11" s="16" t="s">
        <v>261</v>
      </c>
      <c r="T11" s="16" t="s">
        <v>262</v>
      </c>
      <c r="U11" s="17" t="s">
        <v>263</v>
      </c>
      <c r="V11" s="17" t="s">
        <v>264</v>
      </c>
      <c r="W11" s="18" t="s">
        <v>111</v>
      </c>
      <c r="X11" s="18" t="s">
        <v>265</v>
      </c>
      <c r="Y11" s="19">
        <v>46269</v>
      </c>
      <c r="Z11" s="16" t="s">
        <v>266</v>
      </c>
    </row>
    <row r="12" spans="1:26" ht="87.95" customHeight="1">
      <c r="A12" s="13" t="s">
        <v>250</v>
      </c>
      <c r="B12" s="13" t="s">
        <v>251</v>
      </c>
      <c r="C12" s="13" t="s">
        <v>267</v>
      </c>
      <c r="D12" s="14" t="s">
        <v>156</v>
      </c>
      <c r="E12" s="14" t="s">
        <v>157</v>
      </c>
      <c r="F12" s="15" t="s">
        <v>268</v>
      </c>
      <c r="G12" s="15" t="s">
        <v>269</v>
      </c>
      <c r="H12" s="15" t="s">
        <v>270</v>
      </c>
      <c r="I12" s="2" t="s">
        <v>194</v>
      </c>
      <c r="J12" s="2" t="s">
        <v>271</v>
      </c>
      <c r="K12" s="2"/>
      <c r="L12" s="2" t="s">
        <v>194</v>
      </c>
      <c r="M12" s="2" t="s">
        <v>272</v>
      </c>
      <c r="N12" s="2"/>
      <c r="O12" s="16" t="s">
        <v>273</v>
      </c>
      <c r="P12" s="16" t="s">
        <v>274</v>
      </c>
      <c r="Q12" s="16" t="s">
        <v>275</v>
      </c>
      <c r="R12" s="16" t="s">
        <v>276</v>
      </c>
      <c r="S12" s="16" t="s">
        <v>277</v>
      </c>
      <c r="T12" s="16" t="s">
        <v>278</v>
      </c>
      <c r="U12" s="17" t="s">
        <v>279</v>
      </c>
      <c r="V12" s="17" t="s">
        <v>280</v>
      </c>
      <c r="W12" s="18" t="s">
        <v>204</v>
      </c>
      <c r="X12" s="18" t="s">
        <v>281</v>
      </c>
      <c r="Y12" s="19">
        <v>46269</v>
      </c>
      <c r="Z12" s="16" t="s">
        <v>282</v>
      </c>
    </row>
    <row r="13" spans="1:26" ht="87.95" customHeight="1">
      <c r="A13" s="13" t="s">
        <v>250</v>
      </c>
      <c r="B13" s="13" t="s">
        <v>251</v>
      </c>
      <c r="C13" s="13" t="s">
        <v>283</v>
      </c>
      <c r="D13" s="14" t="s">
        <v>156</v>
      </c>
      <c r="E13" s="14" t="s">
        <v>157</v>
      </c>
      <c r="F13" s="15" t="s">
        <v>284</v>
      </c>
      <c r="G13" s="15" t="s">
        <v>285</v>
      </c>
      <c r="H13" s="15" t="s">
        <v>286</v>
      </c>
      <c r="I13" s="2" t="s">
        <v>161</v>
      </c>
      <c r="J13" s="2" t="s">
        <v>287</v>
      </c>
      <c r="K13" s="2" t="s">
        <v>163</v>
      </c>
      <c r="L13" s="2" t="s">
        <v>161</v>
      </c>
      <c r="M13" s="2" t="s">
        <v>164</v>
      </c>
      <c r="N13" s="2" t="s">
        <v>163</v>
      </c>
      <c r="O13" s="16" t="s">
        <v>288</v>
      </c>
      <c r="P13" s="16" t="s">
        <v>289</v>
      </c>
      <c r="Q13" s="16" t="s">
        <v>290</v>
      </c>
      <c r="R13" s="16" t="s">
        <v>291</v>
      </c>
      <c r="S13" s="16" t="s">
        <v>292</v>
      </c>
      <c r="T13" s="16" t="s">
        <v>293</v>
      </c>
      <c r="U13" s="17" t="s">
        <v>294</v>
      </c>
      <c r="V13" s="17" t="s">
        <v>295</v>
      </c>
      <c r="W13" s="18" t="s">
        <v>121</v>
      </c>
      <c r="X13" s="18" t="s">
        <v>77</v>
      </c>
      <c r="Y13" s="19">
        <v>46269</v>
      </c>
      <c r="Z13" s="16" t="s">
        <v>296</v>
      </c>
    </row>
    <row r="14" spans="1:26" ht="87.95" customHeight="1">
      <c r="A14" s="20" t="s">
        <v>153</v>
      </c>
      <c r="B14" s="20" t="s">
        <v>154</v>
      </c>
      <c r="C14" s="20" t="s">
        <v>155</v>
      </c>
      <c r="D14" s="21" t="s">
        <v>297</v>
      </c>
      <c r="E14" s="21" t="s">
        <v>298</v>
      </c>
      <c r="F14" s="15" t="s">
        <v>158</v>
      </c>
      <c r="G14" s="15" t="s">
        <v>159</v>
      </c>
      <c r="H14" s="15" t="s">
        <v>299</v>
      </c>
      <c r="I14" s="2" t="s">
        <v>194</v>
      </c>
      <c r="J14" s="2" t="s">
        <v>300</v>
      </c>
      <c r="K14" s="2"/>
      <c r="L14" s="2" t="s">
        <v>194</v>
      </c>
      <c r="M14" s="2" t="s">
        <v>301</v>
      </c>
      <c r="N14" s="2"/>
      <c r="O14" s="16" t="s">
        <v>302</v>
      </c>
      <c r="P14" s="16" t="s">
        <v>303</v>
      </c>
      <c r="Q14" s="16" t="s">
        <v>304</v>
      </c>
      <c r="R14" s="16" t="s">
        <v>305</v>
      </c>
      <c r="S14" s="16" t="s">
        <v>306</v>
      </c>
      <c r="T14" s="16" t="s">
        <v>307</v>
      </c>
      <c r="U14" s="17" t="s">
        <v>308</v>
      </c>
      <c r="V14" s="17" t="s">
        <v>309</v>
      </c>
      <c r="W14" s="18" t="s">
        <v>111</v>
      </c>
      <c r="X14" s="18" t="s">
        <v>125</v>
      </c>
      <c r="Y14" s="19">
        <v>46269</v>
      </c>
      <c r="Z14" s="16" t="s">
        <v>310</v>
      </c>
    </row>
    <row r="15" spans="1:26" ht="87.95" customHeight="1">
      <c r="A15" s="20" t="s">
        <v>153</v>
      </c>
      <c r="B15" s="20" t="s">
        <v>154</v>
      </c>
      <c r="C15" s="20" t="s">
        <v>175</v>
      </c>
      <c r="D15" s="21" t="s">
        <v>297</v>
      </c>
      <c r="E15" s="21" t="s">
        <v>298</v>
      </c>
      <c r="F15" s="15" t="s">
        <v>176</v>
      </c>
      <c r="G15" s="15" t="s">
        <v>177</v>
      </c>
      <c r="H15" s="15" t="s">
        <v>311</v>
      </c>
      <c r="I15" s="2" t="s">
        <v>193</v>
      </c>
      <c r="J15" s="2" t="s">
        <v>193</v>
      </c>
      <c r="K15" s="2"/>
      <c r="L15" s="2" t="s">
        <v>194</v>
      </c>
      <c r="M15" s="2" t="s">
        <v>312</v>
      </c>
      <c r="N15" s="2"/>
      <c r="O15" s="16" t="s">
        <v>313</v>
      </c>
      <c r="P15" s="16" t="s">
        <v>314</v>
      </c>
      <c r="Q15" s="16" t="s">
        <v>315</v>
      </c>
      <c r="R15" s="16" t="s">
        <v>316</v>
      </c>
      <c r="S15" s="16" t="s">
        <v>317</v>
      </c>
      <c r="T15" s="16" t="s">
        <v>318</v>
      </c>
      <c r="U15" s="17" t="s">
        <v>319</v>
      </c>
      <c r="V15" s="17" t="s">
        <v>320</v>
      </c>
      <c r="W15" s="18" t="s">
        <v>111</v>
      </c>
      <c r="X15" s="18" t="s">
        <v>87</v>
      </c>
      <c r="Y15" s="19">
        <v>46269</v>
      </c>
      <c r="Z15" s="16" t="s">
        <v>321</v>
      </c>
    </row>
    <row r="16" spans="1:26" ht="87.95" customHeight="1">
      <c r="A16" s="20" t="s">
        <v>153</v>
      </c>
      <c r="B16" s="20" t="s">
        <v>154</v>
      </c>
      <c r="C16" s="20" t="s">
        <v>189</v>
      </c>
      <c r="D16" s="21" t="s">
        <v>297</v>
      </c>
      <c r="E16" s="21" t="s">
        <v>298</v>
      </c>
      <c r="F16" s="15" t="s">
        <v>190</v>
      </c>
      <c r="G16" s="15" t="s">
        <v>191</v>
      </c>
      <c r="H16" s="15" t="s">
        <v>322</v>
      </c>
      <c r="I16" s="2" t="s">
        <v>193</v>
      </c>
      <c r="J16" s="2" t="s">
        <v>193</v>
      </c>
      <c r="K16" s="2"/>
      <c r="L16" s="2" t="s">
        <v>194</v>
      </c>
      <c r="M16" s="2" t="s">
        <v>323</v>
      </c>
      <c r="N16" s="2"/>
      <c r="O16" s="16" t="s">
        <v>324</v>
      </c>
      <c r="P16" s="16" t="s">
        <v>325</v>
      </c>
      <c r="Q16" s="16" t="s">
        <v>326</v>
      </c>
      <c r="R16" s="16" t="s">
        <v>327</v>
      </c>
      <c r="S16" s="16" t="s">
        <v>328</v>
      </c>
      <c r="T16" s="16" t="s">
        <v>329</v>
      </c>
      <c r="U16" s="17" t="s">
        <v>330</v>
      </c>
      <c r="V16" s="17" t="s">
        <v>331</v>
      </c>
      <c r="W16" s="18" t="s">
        <v>92</v>
      </c>
      <c r="X16" s="18" t="s">
        <v>111</v>
      </c>
      <c r="Y16" s="19">
        <v>46269</v>
      </c>
      <c r="Z16" s="16" t="s">
        <v>332</v>
      </c>
    </row>
    <row r="17" spans="1:26" ht="87.95" customHeight="1">
      <c r="A17" s="20" t="s">
        <v>206</v>
      </c>
      <c r="B17" s="20" t="s">
        <v>207</v>
      </c>
      <c r="C17" s="20" t="s">
        <v>208</v>
      </c>
      <c r="D17" s="21" t="s">
        <v>297</v>
      </c>
      <c r="E17" s="21" t="s">
        <v>298</v>
      </c>
      <c r="F17" s="15" t="s">
        <v>209</v>
      </c>
      <c r="G17" s="15" t="s">
        <v>210</v>
      </c>
      <c r="H17" s="15" t="s">
        <v>333</v>
      </c>
      <c r="I17" s="2" t="s">
        <v>194</v>
      </c>
      <c r="J17" s="2" t="s">
        <v>334</v>
      </c>
      <c r="K17" s="2"/>
      <c r="L17" s="2" t="s">
        <v>194</v>
      </c>
      <c r="M17" s="2" t="s">
        <v>335</v>
      </c>
      <c r="N17" s="2"/>
      <c r="O17" s="16" t="s">
        <v>336</v>
      </c>
      <c r="P17" s="16" t="s">
        <v>337</v>
      </c>
      <c r="Q17" s="16" t="s">
        <v>338</v>
      </c>
      <c r="R17" s="16" t="s">
        <v>339</v>
      </c>
      <c r="S17" s="16" t="s">
        <v>340</v>
      </c>
      <c r="T17" s="16" t="s">
        <v>341</v>
      </c>
      <c r="U17" s="17" t="s">
        <v>342</v>
      </c>
      <c r="V17" s="17" t="s">
        <v>343</v>
      </c>
      <c r="W17" s="18" t="s">
        <v>68</v>
      </c>
      <c r="X17" s="18" t="s">
        <v>111</v>
      </c>
      <c r="Y17" s="19">
        <v>46269</v>
      </c>
      <c r="Z17" s="16" t="s">
        <v>344</v>
      </c>
    </row>
    <row r="18" spans="1:26" ht="87.95" customHeight="1">
      <c r="A18" s="20" t="s">
        <v>206</v>
      </c>
      <c r="B18" s="20" t="s">
        <v>207</v>
      </c>
      <c r="C18" s="20" t="s">
        <v>222</v>
      </c>
      <c r="D18" s="21" t="s">
        <v>297</v>
      </c>
      <c r="E18" s="21" t="s">
        <v>298</v>
      </c>
      <c r="F18" s="15" t="s">
        <v>223</v>
      </c>
      <c r="G18" s="15" t="s">
        <v>224</v>
      </c>
      <c r="H18" s="15" t="s">
        <v>345</v>
      </c>
      <c r="I18" s="2" t="s">
        <v>194</v>
      </c>
      <c r="J18" s="2" t="s">
        <v>346</v>
      </c>
      <c r="K18" s="2"/>
      <c r="L18" s="2" t="s">
        <v>194</v>
      </c>
      <c r="M18" s="2" t="s">
        <v>347</v>
      </c>
      <c r="N18" s="2"/>
      <c r="O18" s="16" t="s">
        <v>348</v>
      </c>
      <c r="P18" s="16" t="s">
        <v>349</v>
      </c>
      <c r="Q18" s="16" t="s">
        <v>350</v>
      </c>
      <c r="R18" s="16" t="s">
        <v>351</v>
      </c>
      <c r="S18" s="16" t="s">
        <v>352</v>
      </c>
      <c r="T18" s="16" t="s">
        <v>353</v>
      </c>
      <c r="U18" s="17" t="s">
        <v>354</v>
      </c>
      <c r="V18" s="17" t="s">
        <v>355</v>
      </c>
      <c r="W18" s="18" t="s">
        <v>77</v>
      </c>
      <c r="X18" s="18" t="s">
        <v>68</v>
      </c>
      <c r="Y18" s="19">
        <v>46269</v>
      </c>
      <c r="Z18" s="16" t="s">
        <v>356</v>
      </c>
    </row>
    <row r="19" spans="1:26" ht="87.95" customHeight="1">
      <c r="A19" s="20" t="s">
        <v>206</v>
      </c>
      <c r="B19" s="20" t="s">
        <v>207</v>
      </c>
      <c r="C19" s="20" t="s">
        <v>236</v>
      </c>
      <c r="D19" s="21" t="s">
        <v>297</v>
      </c>
      <c r="E19" s="21" t="s">
        <v>298</v>
      </c>
      <c r="F19" s="15" t="s">
        <v>237</v>
      </c>
      <c r="G19" s="15" t="s">
        <v>238</v>
      </c>
      <c r="H19" s="15" t="s">
        <v>357</v>
      </c>
      <c r="I19" s="2" t="s">
        <v>193</v>
      </c>
      <c r="J19" s="2" t="s">
        <v>193</v>
      </c>
      <c r="K19" s="2"/>
      <c r="L19" s="2" t="s">
        <v>194</v>
      </c>
      <c r="M19" s="2" t="s">
        <v>358</v>
      </c>
      <c r="N19" s="2"/>
      <c r="O19" s="16" t="s">
        <v>359</v>
      </c>
      <c r="P19" s="16" t="s">
        <v>360</v>
      </c>
      <c r="Q19" s="16" t="s">
        <v>361</v>
      </c>
      <c r="R19" s="16" t="s">
        <v>362</v>
      </c>
      <c r="S19" s="16" t="s">
        <v>363</v>
      </c>
      <c r="T19" s="16" t="s">
        <v>364</v>
      </c>
      <c r="U19" s="17" t="s">
        <v>365</v>
      </c>
      <c r="V19" s="17" t="s">
        <v>366</v>
      </c>
      <c r="W19" s="18" t="s">
        <v>111</v>
      </c>
      <c r="X19" s="18" t="s">
        <v>106</v>
      </c>
      <c r="Y19" s="19">
        <v>46269</v>
      </c>
      <c r="Z19" s="16" t="s">
        <v>367</v>
      </c>
    </row>
    <row r="20" spans="1:26" ht="87.95" customHeight="1">
      <c r="A20" s="20" t="s">
        <v>250</v>
      </c>
      <c r="B20" s="20" t="s">
        <v>251</v>
      </c>
      <c r="C20" s="20" t="s">
        <v>252</v>
      </c>
      <c r="D20" s="21" t="s">
        <v>297</v>
      </c>
      <c r="E20" s="21" t="s">
        <v>298</v>
      </c>
      <c r="F20" s="15" t="s">
        <v>253</v>
      </c>
      <c r="G20" s="15" t="s">
        <v>254</v>
      </c>
      <c r="H20" s="15" t="s">
        <v>368</v>
      </c>
      <c r="I20" s="2" t="s">
        <v>161</v>
      </c>
      <c r="J20" s="2" t="s">
        <v>369</v>
      </c>
      <c r="K20" s="2" t="s">
        <v>370</v>
      </c>
      <c r="L20" s="2" t="s">
        <v>161</v>
      </c>
      <c r="M20" s="2" t="s">
        <v>164</v>
      </c>
      <c r="N20" s="2" t="s">
        <v>370</v>
      </c>
      <c r="O20" s="16" t="s">
        <v>371</v>
      </c>
      <c r="P20" s="16" t="s">
        <v>372</v>
      </c>
      <c r="Q20" s="16" t="s">
        <v>373</v>
      </c>
      <c r="R20" s="16" t="s">
        <v>374</v>
      </c>
      <c r="S20" s="16" t="s">
        <v>375</v>
      </c>
      <c r="T20" s="16" t="s">
        <v>376</v>
      </c>
      <c r="U20" s="17" t="s">
        <v>377</v>
      </c>
      <c r="V20" s="17" t="s">
        <v>378</v>
      </c>
      <c r="W20" s="18" t="s">
        <v>265</v>
      </c>
      <c r="X20" s="18" t="s">
        <v>379</v>
      </c>
      <c r="Y20" s="19">
        <v>46269</v>
      </c>
      <c r="Z20" s="16" t="s">
        <v>380</v>
      </c>
    </row>
    <row r="21" spans="1:26" ht="87.95" customHeight="1">
      <c r="A21" s="20" t="s">
        <v>250</v>
      </c>
      <c r="B21" s="20" t="s">
        <v>251</v>
      </c>
      <c r="C21" s="20" t="s">
        <v>267</v>
      </c>
      <c r="D21" s="21" t="s">
        <v>297</v>
      </c>
      <c r="E21" s="21" t="s">
        <v>298</v>
      </c>
      <c r="F21" s="15" t="s">
        <v>268</v>
      </c>
      <c r="G21" s="15" t="s">
        <v>269</v>
      </c>
      <c r="H21" s="15" t="s">
        <v>381</v>
      </c>
      <c r="I21" s="2" t="s">
        <v>194</v>
      </c>
      <c r="J21" s="2" t="s">
        <v>382</v>
      </c>
      <c r="K21" s="2"/>
      <c r="L21" s="2" t="s">
        <v>194</v>
      </c>
      <c r="M21" s="2" t="s">
        <v>383</v>
      </c>
      <c r="N21" s="2"/>
      <c r="O21" s="16" t="s">
        <v>384</v>
      </c>
      <c r="P21" s="16" t="s">
        <v>385</v>
      </c>
      <c r="Q21" s="16" t="s">
        <v>386</v>
      </c>
      <c r="R21" s="16" t="s">
        <v>387</v>
      </c>
      <c r="S21" s="16" t="s">
        <v>388</v>
      </c>
      <c r="T21" s="16" t="s">
        <v>389</v>
      </c>
      <c r="U21" s="17" t="s">
        <v>390</v>
      </c>
      <c r="V21" s="17" t="s">
        <v>391</v>
      </c>
      <c r="W21" s="18" t="s">
        <v>281</v>
      </c>
      <c r="X21" s="18" t="s">
        <v>111</v>
      </c>
      <c r="Y21" s="19">
        <v>46269</v>
      </c>
      <c r="Z21" s="16" t="s">
        <v>392</v>
      </c>
    </row>
    <row r="22" spans="1:26" ht="87.95" customHeight="1">
      <c r="A22" s="20" t="s">
        <v>250</v>
      </c>
      <c r="B22" s="20" t="s">
        <v>251</v>
      </c>
      <c r="C22" s="20" t="s">
        <v>283</v>
      </c>
      <c r="D22" s="21" t="s">
        <v>297</v>
      </c>
      <c r="E22" s="21" t="s">
        <v>298</v>
      </c>
      <c r="F22" s="15" t="s">
        <v>284</v>
      </c>
      <c r="G22" s="15" t="s">
        <v>285</v>
      </c>
      <c r="H22" s="15" t="s">
        <v>393</v>
      </c>
      <c r="I22" s="2" t="s">
        <v>194</v>
      </c>
      <c r="J22" s="2" t="s">
        <v>394</v>
      </c>
      <c r="K22" s="2"/>
      <c r="L22" s="2" t="s">
        <v>194</v>
      </c>
      <c r="M22" s="2" t="s">
        <v>395</v>
      </c>
      <c r="N22" s="2"/>
      <c r="O22" s="16" t="s">
        <v>396</v>
      </c>
      <c r="P22" s="16" t="s">
        <v>397</v>
      </c>
      <c r="Q22" s="16" t="s">
        <v>398</v>
      </c>
      <c r="R22" s="16" t="s">
        <v>399</v>
      </c>
      <c r="S22" s="16" t="s">
        <v>400</v>
      </c>
      <c r="T22" s="16" t="s">
        <v>401</v>
      </c>
      <c r="U22" s="17" t="s">
        <v>402</v>
      </c>
      <c r="V22" s="17" t="s">
        <v>403</v>
      </c>
      <c r="W22" s="18" t="s">
        <v>121</v>
      </c>
      <c r="X22" s="18" t="s">
        <v>111</v>
      </c>
      <c r="Y22" s="19">
        <v>46269</v>
      </c>
      <c r="Z22" s="16" t="s">
        <v>404</v>
      </c>
    </row>
    <row r="23" spans="1:26" ht="87.95" customHeight="1">
      <c r="A23" s="22" t="s">
        <v>153</v>
      </c>
      <c r="B23" s="22" t="s">
        <v>154</v>
      </c>
      <c r="C23" s="22" t="s">
        <v>155</v>
      </c>
      <c r="D23" s="23" t="s">
        <v>405</v>
      </c>
      <c r="E23" s="23" t="s">
        <v>406</v>
      </c>
      <c r="F23" s="15" t="s">
        <v>158</v>
      </c>
      <c r="G23" s="15" t="s">
        <v>159</v>
      </c>
      <c r="H23" s="15" t="s">
        <v>407</v>
      </c>
      <c r="I23" s="2" t="s">
        <v>193</v>
      </c>
      <c r="J23" s="2" t="s">
        <v>193</v>
      </c>
      <c r="K23" s="2"/>
      <c r="L23" s="2" t="s">
        <v>194</v>
      </c>
      <c r="M23" s="2" t="s">
        <v>408</v>
      </c>
      <c r="N23" s="2"/>
      <c r="O23" s="16" t="s">
        <v>409</v>
      </c>
      <c r="P23" s="16" t="s">
        <v>410</v>
      </c>
      <c r="Q23" s="16" t="s">
        <v>411</v>
      </c>
      <c r="R23" s="16" t="s">
        <v>412</v>
      </c>
      <c r="S23" s="16" t="s">
        <v>413</v>
      </c>
      <c r="T23" s="16" t="s">
        <v>414</v>
      </c>
      <c r="U23" s="17" t="s">
        <v>415</v>
      </c>
      <c r="V23" s="17" t="s">
        <v>416</v>
      </c>
      <c r="W23" s="18" t="s">
        <v>68</v>
      </c>
      <c r="X23" s="18" t="s">
        <v>173</v>
      </c>
      <c r="Y23" s="19">
        <v>46269</v>
      </c>
      <c r="Z23" s="16" t="s">
        <v>417</v>
      </c>
    </row>
    <row r="24" spans="1:26" ht="87.95" customHeight="1">
      <c r="A24" s="22" t="s">
        <v>153</v>
      </c>
      <c r="B24" s="22" t="s">
        <v>154</v>
      </c>
      <c r="C24" s="22" t="s">
        <v>175</v>
      </c>
      <c r="D24" s="23" t="s">
        <v>405</v>
      </c>
      <c r="E24" s="23" t="s">
        <v>406</v>
      </c>
      <c r="F24" s="15" t="s">
        <v>176</v>
      </c>
      <c r="G24" s="15" t="s">
        <v>177</v>
      </c>
      <c r="H24" s="15" t="s">
        <v>418</v>
      </c>
      <c r="I24" s="2" t="s">
        <v>193</v>
      </c>
      <c r="J24" s="2" t="s">
        <v>193</v>
      </c>
      <c r="K24" s="2"/>
      <c r="L24" s="2" t="s">
        <v>194</v>
      </c>
      <c r="M24" s="2" t="s">
        <v>419</v>
      </c>
      <c r="N24" s="2"/>
      <c r="O24" s="16" t="s">
        <v>420</v>
      </c>
      <c r="P24" s="16" t="s">
        <v>421</v>
      </c>
      <c r="Q24" s="16" t="s">
        <v>422</v>
      </c>
      <c r="R24" s="16" t="s">
        <v>423</v>
      </c>
      <c r="S24" s="16" t="s">
        <v>424</v>
      </c>
      <c r="T24" s="16" t="s">
        <v>425</v>
      </c>
      <c r="U24" s="17" t="s">
        <v>415</v>
      </c>
      <c r="V24" s="17" t="s">
        <v>416</v>
      </c>
      <c r="W24" s="18" t="s">
        <v>87</v>
      </c>
      <c r="X24" s="18" t="s">
        <v>68</v>
      </c>
      <c r="Y24" s="19">
        <v>46269</v>
      </c>
      <c r="Z24" s="16" t="s">
        <v>426</v>
      </c>
    </row>
    <row r="25" spans="1:26" ht="87.95" customHeight="1">
      <c r="A25" s="22" t="s">
        <v>153</v>
      </c>
      <c r="B25" s="22" t="s">
        <v>154</v>
      </c>
      <c r="C25" s="22" t="s">
        <v>189</v>
      </c>
      <c r="D25" s="23" t="s">
        <v>405</v>
      </c>
      <c r="E25" s="23" t="s">
        <v>406</v>
      </c>
      <c r="F25" s="15" t="s">
        <v>190</v>
      </c>
      <c r="G25" s="15" t="s">
        <v>191</v>
      </c>
      <c r="H25" s="15" t="s">
        <v>427</v>
      </c>
      <c r="I25" s="2" t="s">
        <v>193</v>
      </c>
      <c r="J25" s="2" t="s">
        <v>193</v>
      </c>
      <c r="K25" s="2"/>
      <c r="L25" s="2" t="s">
        <v>194</v>
      </c>
      <c r="M25" s="2" t="s">
        <v>428</v>
      </c>
      <c r="N25" s="2"/>
      <c r="O25" s="16" t="s">
        <v>429</v>
      </c>
      <c r="P25" s="16" t="s">
        <v>430</v>
      </c>
      <c r="Q25" s="16" t="s">
        <v>431</v>
      </c>
      <c r="R25" s="16" t="s">
        <v>432</v>
      </c>
      <c r="S25" s="16" t="s">
        <v>433</v>
      </c>
      <c r="T25" s="16" t="s">
        <v>434</v>
      </c>
      <c r="U25" s="17" t="s">
        <v>415</v>
      </c>
      <c r="V25" s="17" t="s">
        <v>416</v>
      </c>
      <c r="W25" s="18" t="s">
        <v>92</v>
      </c>
      <c r="X25" s="18" t="s">
        <v>435</v>
      </c>
      <c r="Y25" s="19">
        <v>46269</v>
      </c>
      <c r="Z25" s="16" t="s">
        <v>436</v>
      </c>
    </row>
    <row r="26" spans="1:26" ht="87.95" customHeight="1">
      <c r="A26" s="22" t="s">
        <v>206</v>
      </c>
      <c r="B26" s="22" t="s">
        <v>207</v>
      </c>
      <c r="C26" s="22" t="s">
        <v>208</v>
      </c>
      <c r="D26" s="23" t="s">
        <v>405</v>
      </c>
      <c r="E26" s="23" t="s">
        <v>406</v>
      </c>
      <c r="F26" s="15" t="s">
        <v>209</v>
      </c>
      <c r="G26" s="15" t="s">
        <v>210</v>
      </c>
      <c r="H26" s="15" t="s">
        <v>437</v>
      </c>
      <c r="I26" s="2" t="s">
        <v>193</v>
      </c>
      <c r="J26" s="2" t="s">
        <v>193</v>
      </c>
      <c r="K26" s="2"/>
      <c r="L26" s="2" t="s">
        <v>194</v>
      </c>
      <c r="M26" s="2" t="s">
        <v>438</v>
      </c>
      <c r="N26" s="2"/>
      <c r="O26" s="16" t="s">
        <v>439</v>
      </c>
      <c r="P26" s="16" t="s">
        <v>440</v>
      </c>
      <c r="Q26" s="16" t="s">
        <v>441</v>
      </c>
      <c r="R26" s="16" t="s">
        <v>442</v>
      </c>
      <c r="S26" s="16" t="s">
        <v>443</v>
      </c>
      <c r="T26" s="16" t="s">
        <v>444</v>
      </c>
      <c r="U26" s="17" t="s">
        <v>415</v>
      </c>
      <c r="V26" s="17" t="s">
        <v>416</v>
      </c>
      <c r="W26" s="18" t="s">
        <v>68</v>
      </c>
      <c r="X26" s="18" t="s">
        <v>97</v>
      </c>
      <c r="Y26" s="19">
        <v>46269</v>
      </c>
      <c r="Z26" s="16" t="s">
        <v>445</v>
      </c>
    </row>
    <row r="27" spans="1:26" ht="87.95" customHeight="1">
      <c r="A27" s="22" t="s">
        <v>206</v>
      </c>
      <c r="B27" s="22" t="s">
        <v>207</v>
      </c>
      <c r="C27" s="22" t="s">
        <v>222</v>
      </c>
      <c r="D27" s="23" t="s">
        <v>405</v>
      </c>
      <c r="E27" s="23" t="s">
        <v>406</v>
      </c>
      <c r="F27" s="15" t="s">
        <v>223</v>
      </c>
      <c r="G27" s="15" t="s">
        <v>224</v>
      </c>
      <c r="H27" s="15" t="s">
        <v>446</v>
      </c>
      <c r="I27" s="2" t="s">
        <v>193</v>
      </c>
      <c r="J27" s="2" t="s">
        <v>193</v>
      </c>
      <c r="K27" s="2"/>
      <c r="L27" s="2" t="s">
        <v>194</v>
      </c>
      <c r="M27" s="2" t="s">
        <v>447</v>
      </c>
      <c r="N27" s="2"/>
      <c r="O27" s="16" t="s">
        <v>448</v>
      </c>
      <c r="P27" s="16" t="s">
        <v>449</v>
      </c>
      <c r="Q27" s="16" t="s">
        <v>450</v>
      </c>
      <c r="R27" s="16" t="s">
        <v>451</v>
      </c>
      <c r="S27" s="16" t="s">
        <v>452</v>
      </c>
      <c r="T27" s="16" t="s">
        <v>453</v>
      </c>
      <c r="U27" s="17" t="s">
        <v>415</v>
      </c>
      <c r="V27" s="17" t="s">
        <v>416</v>
      </c>
      <c r="W27" s="18" t="s">
        <v>68</v>
      </c>
      <c r="X27" s="18" t="s">
        <v>204</v>
      </c>
      <c r="Y27" s="19">
        <v>46269</v>
      </c>
      <c r="Z27" s="16" t="s">
        <v>454</v>
      </c>
    </row>
    <row r="28" spans="1:26" ht="87.95" customHeight="1">
      <c r="A28" s="22" t="s">
        <v>206</v>
      </c>
      <c r="B28" s="22" t="s">
        <v>207</v>
      </c>
      <c r="C28" s="22" t="s">
        <v>236</v>
      </c>
      <c r="D28" s="23" t="s">
        <v>405</v>
      </c>
      <c r="E28" s="23" t="s">
        <v>406</v>
      </c>
      <c r="F28" s="15" t="s">
        <v>237</v>
      </c>
      <c r="G28" s="15" t="s">
        <v>238</v>
      </c>
      <c r="H28" s="15" t="s">
        <v>455</v>
      </c>
      <c r="I28" s="2" t="s">
        <v>193</v>
      </c>
      <c r="J28" s="2" t="s">
        <v>193</v>
      </c>
      <c r="K28" s="2"/>
      <c r="L28" s="2" t="s">
        <v>194</v>
      </c>
      <c r="M28" s="2" t="s">
        <v>456</v>
      </c>
      <c r="N28" s="2"/>
      <c r="O28" s="16" t="s">
        <v>457</v>
      </c>
      <c r="P28" s="16" t="s">
        <v>458</v>
      </c>
      <c r="Q28" s="16" t="s">
        <v>459</v>
      </c>
      <c r="R28" s="16" t="s">
        <v>460</v>
      </c>
      <c r="S28" s="16" t="s">
        <v>461</v>
      </c>
      <c r="T28" s="16" t="s">
        <v>462</v>
      </c>
      <c r="U28" s="17" t="s">
        <v>415</v>
      </c>
      <c r="V28" s="17" t="s">
        <v>416</v>
      </c>
      <c r="W28" s="18" t="s">
        <v>106</v>
      </c>
      <c r="X28" s="18" t="s">
        <v>68</v>
      </c>
      <c r="Y28" s="19">
        <v>46269</v>
      </c>
      <c r="Z28" s="16" t="s">
        <v>463</v>
      </c>
    </row>
    <row r="29" spans="1:26" ht="87.95" customHeight="1">
      <c r="A29" s="22" t="s">
        <v>250</v>
      </c>
      <c r="B29" s="22" t="s">
        <v>251</v>
      </c>
      <c r="C29" s="22" t="s">
        <v>252</v>
      </c>
      <c r="D29" s="23" t="s">
        <v>405</v>
      </c>
      <c r="E29" s="23" t="s">
        <v>406</v>
      </c>
      <c r="F29" s="15" t="s">
        <v>253</v>
      </c>
      <c r="G29" s="15" t="s">
        <v>254</v>
      </c>
      <c r="H29" s="15" t="s">
        <v>464</v>
      </c>
      <c r="I29" s="2" t="s">
        <v>193</v>
      </c>
      <c r="J29" s="2" t="s">
        <v>193</v>
      </c>
      <c r="K29" s="2"/>
      <c r="L29" s="2" t="s">
        <v>194</v>
      </c>
      <c r="M29" s="2" t="s">
        <v>465</v>
      </c>
      <c r="N29" s="2"/>
      <c r="O29" s="16" t="s">
        <v>466</v>
      </c>
      <c r="P29" s="16" t="s">
        <v>467</v>
      </c>
      <c r="Q29" s="16" t="s">
        <v>468</v>
      </c>
      <c r="R29" s="16" t="s">
        <v>469</v>
      </c>
      <c r="S29" s="16" t="s">
        <v>470</v>
      </c>
      <c r="T29" s="16" t="s">
        <v>471</v>
      </c>
      <c r="U29" s="17" t="s">
        <v>415</v>
      </c>
      <c r="V29" s="17" t="s">
        <v>416</v>
      </c>
      <c r="W29" s="18" t="s">
        <v>111</v>
      </c>
      <c r="X29" s="18" t="s">
        <v>68</v>
      </c>
      <c r="Y29" s="19">
        <v>46269</v>
      </c>
      <c r="Z29" s="16" t="s">
        <v>472</v>
      </c>
    </row>
    <row r="30" spans="1:26" ht="87.95" customHeight="1">
      <c r="A30" s="22" t="s">
        <v>250</v>
      </c>
      <c r="B30" s="22" t="s">
        <v>251</v>
      </c>
      <c r="C30" s="22" t="s">
        <v>267</v>
      </c>
      <c r="D30" s="23" t="s">
        <v>405</v>
      </c>
      <c r="E30" s="23" t="s">
        <v>406</v>
      </c>
      <c r="F30" s="15" t="s">
        <v>268</v>
      </c>
      <c r="G30" s="15" t="s">
        <v>269</v>
      </c>
      <c r="H30" s="15" t="s">
        <v>473</v>
      </c>
      <c r="I30" s="2" t="s">
        <v>193</v>
      </c>
      <c r="J30" s="2" t="s">
        <v>193</v>
      </c>
      <c r="K30" s="2"/>
      <c r="L30" s="2" t="s">
        <v>194</v>
      </c>
      <c r="M30" s="2" t="s">
        <v>474</v>
      </c>
      <c r="N30" s="2"/>
      <c r="O30" s="16" t="s">
        <v>475</v>
      </c>
      <c r="P30" s="16" t="s">
        <v>476</v>
      </c>
      <c r="Q30" s="16" t="s">
        <v>477</v>
      </c>
      <c r="R30" s="16" t="s">
        <v>478</v>
      </c>
      <c r="S30" s="16" t="s">
        <v>479</v>
      </c>
      <c r="T30" s="16" t="s">
        <v>480</v>
      </c>
      <c r="U30" s="17" t="s">
        <v>415</v>
      </c>
      <c r="V30" s="17" t="s">
        <v>416</v>
      </c>
      <c r="W30" s="18" t="s">
        <v>281</v>
      </c>
      <c r="X30" s="18" t="s">
        <v>68</v>
      </c>
      <c r="Y30" s="19">
        <v>46269</v>
      </c>
      <c r="Z30" s="16" t="s">
        <v>481</v>
      </c>
    </row>
    <row r="31" spans="1:26" ht="87.95" customHeight="1">
      <c r="A31" s="22" t="s">
        <v>250</v>
      </c>
      <c r="B31" s="22" t="s">
        <v>251</v>
      </c>
      <c r="C31" s="22" t="s">
        <v>283</v>
      </c>
      <c r="D31" s="23" t="s">
        <v>405</v>
      </c>
      <c r="E31" s="23" t="s">
        <v>406</v>
      </c>
      <c r="F31" s="15" t="s">
        <v>284</v>
      </c>
      <c r="G31" s="15" t="s">
        <v>285</v>
      </c>
      <c r="H31" s="15" t="s">
        <v>482</v>
      </c>
      <c r="I31" s="2" t="s">
        <v>193</v>
      </c>
      <c r="J31" s="2" t="s">
        <v>193</v>
      </c>
      <c r="K31" s="2"/>
      <c r="L31" s="2" t="s">
        <v>194</v>
      </c>
      <c r="M31" s="2" t="s">
        <v>483</v>
      </c>
      <c r="N31" s="2"/>
      <c r="O31" s="16" t="s">
        <v>484</v>
      </c>
      <c r="P31" s="16" t="s">
        <v>485</v>
      </c>
      <c r="Q31" s="16" t="s">
        <v>486</v>
      </c>
      <c r="R31" s="16" t="s">
        <v>487</v>
      </c>
      <c r="S31" s="16" t="s">
        <v>488</v>
      </c>
      <c r="T31" s="16" t="s">
        <v>489</v>
      </c>
      <c r="U31" s="17" t="s">
        <v>415</v>
      </c>
      <c r="V31" s="17" t="s">
        <v>416</v>
      </c>
      <c r="W31" s="18" t="s">
        <v>121</v>
      </c>
      <c r="X31" s="18" t="s">
        <v>68</v>
      </c>
      <c r="Y31" s="19">
        <v>46269</v>
      </c>
      <c r="Z31" s="16" t="s">
        <v>490</v>
      </c>
    </row>
    <row r="32" spans="1:26" ht="87.95" customHeight="1">
      <c r="A32" s="24" t="s">
        <v>153</v>
      </c>
      <c r="B32" s="24" t="s">
        <v>154</v>
      </c>
      <c r="C32" s="24" t="s">
        <v>155</v>
      </c>
      <c r="D32" s="25" t="s">
        <v>491</v>
      </c>
      <c r="E32" s="25" t="s">
        <v>492</v>
      </c>
      <c r="F32" s="15" t="s">
        <v>158</v>
      </c>
      <c r="G32" s="15" t="s">
        <v>159</v>
      </c>
      <c r="H32" s="15" t="s">
        <v>493</v>
      </c>
      <c r="I32" s="2" t="s">
        <v>161</v>
      </c>
      <c r="J32" s="2" t="s">
        <v>494</v>
      </c>
      <c r="K32" s="2" t="s">
        <v>495</v>
      </c>
      <c r="L32" s="2" t="s">
        <v>161</v>
      </c>
      <c r="M32" s="2" t="s">
        <v>496</v>
      </c>
      <c r="N32" s="2" t="s">
        <v>497</v>
      </c>
      <c r="O32" s="16" t="s">
        <v>498</v>
      </c>
      <c r="P32" s="16" t="s">
        <v>499</v>
      </c>
      <c r="Q32" s="16" t="s">
        <v>500</v>
      </c>
      <c r="R32" s="16" t="s">
        <v>501</v>
      </c>
      <c r="S32" s="16" t="s">
        <v>502</v>
      </c>
      <c r="T32" s="16" t="s">
        <v>503</v>
      </c>
      <c r="U32" s="17" t="s">
        <v>504</v>
      </c>
      <c r="V32" s="17" t="s">
        <v>505</v>
      </c>
      <c r="W32" s="18" t="s">
        <v>82</v>
      </c>
      <c r="X32" s="18" t="s">
        <v>506</v>
      </c>
      <c r="Y32" s="19">
        <v>46269</v>
      </c>
      <c r="Z32" s="16" t="s">
        <v>507</v>
      </c>
    </row>
    <row r="33" spans="1:26" ht="87.95" customHeight="1">
      <c r="A33" s="24" t="s">
        <v>153</v>
      </c>
      <c r="B33" s="24" t="s">
        <v>154</v>
      </c>
      <c r="C33" s="24" t="s">
        <v>175</v>
      </c>
      <c r="D33" s="25" t="s">
        <v>491</v>
      </c>
      <c r="E33" s="25" t="s">
        <v>492</v>
      </c>
      <c r="F33" s="15" t="s">
        <v>176</v>
      </c>
      <c r="G33" s="15" t="s">
        <v>177</v>
      </c>
      <c r="H33" s="15" t="s">
        <v>508</v>
      </c>
      <c r="I33" s="2" t="s">
        <v>161</v>
      </c>
      <c r="J33" s="2" t="s">
        <v>509</v>
      </c>
      <c r="K33" s="2" t="s">
        <v>510</v>
      </c>
      <c r="L33" s="2" t="s">
        <v>161</v>
      </c>
      <c r="M33" s="2" t="s">
        <v>496</v>
      </c>
      <c r="N33" s="2" t="s">
        <v>497</v>
      </c>
      <c r="O33" s="16" t="s">
        <v>511</v>
      </c>
      <c r="P33" s="16" t="s">
        <v>512</v>
      </c>
      <c r="Q33" s="16" t="s">
        <v>513</v>
      </c>
      <c r="R33" s="16" t="s">
        <v>514</v>
      </c>
      <c r="S33" s="16" t="s">
        <v>515</v>
      </c>
      <c r="T33" s="16" t="s">
        <v>516</v>
      </c>
      <c r="U33" s="17" t="s">
        <v>517</v>
      </c>
      <c r="V33" s="17" t="s">
        <v>518</v>
      </c>
      <c r="W33" s="18" t="s">
        <v>519</v>
      </c>
      <c r="X33" s="18" t="s">
        <v>87</v>
      </c>
      <c r="Y33" s="19">
        <v>46269</v>
      </c>
      <c r="Z33" s="16" t="s">
        <v>520</v>
      </c>
    </row>
    <row r="34" spans="1:26" ht="87.95" customHeight="1">
      <c r="A34" s="24" t="s">
        <v>153</v>
      </c>
      <c r="B34" s="24" t="s">
        <v>154</v>
      </c>
      <c r="C34" s="24" t="s">
        <v>189</v>
      </c>
      <c r="D34" s="25" t="s">
        <v>491</v>
      </c>
      <c r="E34" s="25" t="s">
        <v>492</v>
      </c>
      <c r="F34" s="15" t="s">
        <v>190</v>
      </c>
      <c r="G34" s="15" t="s">
        <v>191</v>
      </c>
      <c r="H34" s="15" t="s">
        <v>521</v>
      </c>
      <c r="I34" s="2" t="s">
        <v>194</v>
      </c>
      <c r="J34" s="2" t="s">
        <v>522</v>
      </c>
      <c r="K34" s="2"/>
      <c r="L34" s="2" t="s">
        <v>161</v>
      </c>
      <c r="M34" s="2" t="s">
        <v>523</v>
      </c>
      <c r="N34" s="2" t="s">
        <v>524</v>
      </c>
      <c r="O34" s="16" t="s">
        <v>525</v>
      </c>
      <c r="P34" s="16" t="s">
        <v>526</v>
      </c>
      <c r="Q34" s="16" t="s">
        <v>527</v>
      </c>
      <c r="R34" s="16" t="s">
        <v>528</v>
      </c>
      <c r="S34" s="16" t="s">
        <v>529</v>
      </c>
      <c r="T34" s="16" t="s">
        <v>530</v>
      </c>
      <c r="U34" s="17" t="s">
        <v>531</v>
      </c>
      <c r="V34" s="17" t="s">
        <v>532</v>
      </c>
      <c r="W34" s="18" t="s">
        <v>92</v>
      </c>
      <c r="X34" s="18" t="s">
        <v>435</v>
      </c>
      <c r="Y34" s="19">
        <v>46269</v>
      </c>
      <c r="Z34" s="16" t="s">
        <v>533</v>
      </c>
    </row>
    <row r="35" spans="1:26" ht="87.95" customHeight="1">
      <c r="A35" s="24" t="s">
        <v>206</v>
      </c>
      <c r="B35" s="24" t="s">
        <v>207</v>
      </c>
      <c r="C35" s="24" t="s">
        <v>208</v>
      </c>
      <c r="D35" s="25" t="s">
        <v>491</v>
      </c>
      <c r="E35" s="25" t="s">
        <v>492</v>
      </c>
      <c r="F35" s="15" t="s">
        <v>209</v>
      </c>
      <c r="G35" s="15" t="s">
        <v>210</v>
      </c>
      <c r="H35" s="15" t="s">
        <v>534</v>
      </c>
      <c r="I35" s="2" t="s">
        <v>194</v>
      </c>
      <c r="J35" s="2" t="s">
        <v>535</v>
      </c>
      <c r="K35" s="2"/>
      <c r="L35" s="2" t="s">
        <v>161</v>
      </c>
      <c r="M35" s="2" t="s">
        <v>523</v>
      </c>
      <c r="N35" s="2" t="s">
        <v>524</v>
      </c>
      <c r="O35" s="16" t="s">
        <v>536</v>
      </c>
      <c r="P35" s="16" t="s">
        <v>537</v>
      </c>
      <c r="Q35" s="16" t="s">
        <v>538</v>
      </c>
      <c r="R35" s="16" t="s">
        <v>539</v>
      </c>
      <c r="S35" s="16" t="s">
        <v>540</v>
      </c>
      <c r="T35" s="16" t="s">
        <v>541</v>
      </c>
      <c r="U35" s="17" t="s">
        <v>542</v>
      </c>
      <c r="V35" s="17" t="s">
        <v>543</v>
      </c>
      <c r="W35" s="18" t="s">
        <v>87</v>
      </c>
      <c r="X35" s="18" t="s">
        <v>544</v>
      </c>
      <c r="Y35" s="19">
        <v>46269</v>
      </c>
      <c r="Z35" s="16" t="s">
        <v>545</v>
      </c>
    </row>
    <row r="36" spans="1:26" ht="87.95" customHeight="1">
      <c r="A36" s="24" t="s">
        <v>206</v>
      </c>
      <c r="B36" s="24" t="s">
        <v>207</v>
      </c>
      <c r="C36" s="24" t="s">
        <v>222</v>
      </c>
      <c r="D36" s="25" t="s">
        <v>491</v>
      </c>
      <c r="E36" s="25" t="s">
        <v>492</v>
      </c>
      <c r="F36" s="15" t="s">
        <v>223</v>
      </c>
      <c r="G36" s="15" t="s">
        <v>224</v>
      </c>
      <c r="H36" s="15" t="s">
        <v>546</v>
      </c>
      <c r="I36" s="2" t="s">
        <v>194</v>
      </c>
      <c r="J36" s="2" t="s">
        <v>547</v>
      </c>
      <c r="K36" s="2"/>
      <c r="L36" s="2" t="s">
        <v>161</v>
      </c>
      <c r="M36" s="2" t="s">
        <v>523</v>
      </c>
      <c r="N36" s="2" t="s">
        <v>524</v>
      </c>
      <c r="O36" s="16" t="s">
        <v>548</v>
      </c>
      <c r="P36" s="16" t="s">
        <v>549</v>
      </c>
      <c r="Q36" s="16" t="s">
        <v>550</v>
      </c>
      <c r="R36" s="16" t="s">
        <v>551</v>
      </c>
      <c r="S36" s="16" t="s">
        <v>552</v>
      </c>
      <c r="T36" s="16" t="s">
        <v>553</v>
      </c>
      <c r="U36" s="17" t="s">
        <v>554</v>
      </c>
      <c r="V36" s="17" t="s">
        <v>555</v>
      </c>
      <c r="W36" s="18" t="s">
        <v>125</v>
      </c>
      <c r="X36" s="18" t="s">
        <v>87</v>
      </c>
      <c r="Y36" s="19">
        <v>46269</v>
      </c>
      <c r="Z36" s="16" t="s">
        <v>556</v>
      </c>
    </row>
    <row r="37" spans="1:26" ht="87.95" customHeight="1">
      <c r="A37" s="24" t="s">
        <v>206</v>
      </c>
      <c r="B37" s="24" t="s">
        <v>207</v>
      </c>
      <c r="C37" s="24" t="s">
        <v>236</v>
      </c>
      <c r="D37" s="25" t="s">
        <v>491</v>
      </c>
      <c r="E37" s="25" t="s">
        <v>492</v>
      </c>
      <c r="F37" s="15" t="s">
        <v>237</v>
      </c>
      <c r="G37" s="15" t="s">
        <v>238</v>
      </c>
      <c r="H37" s="15" t="s">
        <v>557</v>
      </c>
      <c r="I37" s="2" t="s">
        <v>194</v>
      </c>
      <c r="J37" s="2" t="s">
        <v>558</v>
      </c>
      <c r="K37" s="2"/>
      <c r="L37" s="2" t="s">
        <v>161</v>
      </c>
      <c r="M37" s="2" t="s">
        <v>523</v>
      </c>
      <c r="N37" s="2" t="s">
        <v>524</v>
      </c>
      <c r="O37" s="16" t="s">
        <v>559</v>
      </c>
      <c r="P37" s="16" t="s">
        <v>560</v>
      </c>
      <c r="Q37" s="16" t="s">
        <v>561</v>
      </c>
      <c r="R37" s="16" t="s">
        <v>562</v>
      </c>
      <c r="S37" s="16" t="s">
        <v>563</v>
      </c>
      <c r="T37" s="16" t="s">
        <v>564</v>
      </c>
      <c r="U37" s="17" t="s">
        <v>565</v>
      </c>
      <c r="V37" s="17" t="s">
        <v>566</v>
      </c>
      <c r="W37" s="18" t="s">
        <v>567</v>
      </c>
      <c r="X37" s="18" t="s">
        <v>87</v>
      </c>
      <c r="Y37" s="19">
        <v>46269</v>
      </c>
      <c r="Z37" s="16" t="s">
        <v>568</v>
      </c>
    </row>
    <row r="38" spans="1:26" ht="87.95" customHeight="1">
      <c r="A38" s="24" t="s">
        <v>250</v>
      </c>
      <c r="B38" s="24" t="s">
        <v>251</v>
      </c>
      <c r="C38" s="24" t="s">
        <v>252</v>
      </c>
      <c r="D38" s="25" t="s">
        <v>491</v>
      </c>
      <c r="E38" s="25" t="s">
        <v>492</v>
      </c>
      <c r="F38" s="15" t="s">
        <v>253</v>
      </c>
      <c r="G38" s="15" t="s">
        <v>254</v>
      </c>
      <c r="H38" s="15" t="s">
        <v>569</v>
      </c>
      <c r="I38" s="2" t="s">
        <v>194</v>
      </c>
      <c r="J38" s="2" t="s">
        <v>570</v>
      </c>
      <c r="K38" s="2"/>
      <c r="L38" s="2" t="s">
        <v>161</v>
      </c>
      <c r="M38" s="2" t="s">
        <v>164</v>
      </c>
      <c r="N38" s="2" t="s">
        <v>571</v>
      </c>
      <c r="O38" s="16" t="s">
        <v>572</v>
      </c>
      <c r="P38" s="16" t="s">
        <v>573</v>
      </c>
      <c r="Q38" s="16" t="s">
        <v>574</v>
      </c>
      <c r="R38" s="16" t="s">
        <v>575</v>
      </c>
      <c r="S38" s="16" t="s">
        <v>576</v>
      </c>
      <c r="T38" s="16" t="s">
        <v>577</v>
      </c>
      <c r="U38" s="17" t="s">
        <v>578</v>
      </c>
      <c r="V38" s="17" t="s">
        <v>579</v>
      </c>
      <c r="W38" s="18" t="s">
        <v>111</v>
      </c>
      <c r="X38" s="18" t="s">
        <v>281</v>
      </c>
      <c r="Y38" s="19">
        <v>46269</v>
      </c>
      <c r="Z38" s="16" t="s">
        <v>580</v>
      </c>
    </row>
    <row r="39" spans="1:26" ht="87.95" customHeight="1">
      <c r="A39" s="24" t="s">
        <v>250</v>
      </c>
      <c r="B39" s="24" t="s">
        <v>251</v>
      </c>
      <c r="C39" s="24" t="s">
        <v>267</v>
      </c>
      <c r="D39" s="25" t="s">
        <v>491</v>
      </c>
      <c r="E39" s="25" t="s">
        <v>492</v>
      </c>
      <c r="F39" s="15" t="s">
        <v>268</v>
      </c>
      <c r="G39" s="15" t="s">
        <v>269</v>
      </c>
      <c r="H39" s="15" t="s">
        <v>581</v>
      </c>
      <c r="I39" s="2" t="s">
        <v>161</v>
      </c>
      <c r="J39" s="2" t="s">
        <v>582</v>
      </c>
      <c r="K39" s="2" t="s">
        <v>571</v>
      </c>
      <c r="L39" s="2" t="s">
        <v>161</v>
      </c>
      <c r="M39" s="2" t="s">
        <v>164</v>
      </c>
      <c r="N39" s="2" t="s">
        <v>571</v>
      </c>
      <c r="O39" s="16" t="s">
        <v>583</v>
      </c>
      <c r="P39" s="16" t="s">
        <v>584</v>
      </c>
      <c r="Q39" s="16" t="s">
        <v>585</v>
      </c>
      <c r="R39" s="16" t="s">
        <v>586</v>
      </c>
      <c r="S39" s="16" t="s">
        <v>587</v>
      </c>
      <c r="T39" s="16" t="s">
        <v>588</v>
      </c>
      <c r="U39" s="17" t="s">
        <v>589</v>
      </c>
      <c r="V39" s="17" t="s">
        <v>590</v>
      </c>
      <c r="W39" s="18" t="s">
        <v>116</v>
      </c>
      <c r="X39" s="18" t="s">
        <v>281</v>
      </c>
      <c r="Y39" s="19">
        <v>46269</v>
      </c>
      <c r="Z39" s="16" t="s">
        <v>591</v>
      </c>
    </row>
    <row r="40" spans="1:26" ht="87.95" customHeight="1">
      <c r="A40" s="24" t="s">
        <v>250</v>
      </c>
      <c r="B40" s="24" t="s">
        <v>251</v>
      </c>
      <c r="C40" s="24" t="s">
        <v>283</v>
      </c>
      <c r="D40" s="25" t="s">
        <v>491</v>
      </c>
      <c r="E40" s="25" t="s">
        <v>492</v>
      </c>
      <c r="F40" s="15" t="s">
        <v>284</v>
      </c>
      <c r="G40" s="15" t="s">
        <v>285</v>
      </c>
      <c r="H40" s="15" t="s">
        <v>592</v>
      </c>
      <c r="I40" s="2" t="s">
        <v>161</v>
      </c>
      <c r="J40" s="2" t="s">
        <v>593</v>
      </c>
      <c r="K40" s="2" t="s">
        <v>571</v>
      </c>
      <c r="L40" s="2" t="s">
        <v>161</v>
      </c>
      <c r="M40" s="2" t="s">
        <v>164</v>
      </c>
      <c r="N40" s="2" t="s">
        <v>571</v>
      </c>
      <c r="O40" s="16" t="s">
        <v>594</v>
      </c>
      <c r="P40" s="16" t="s">
        <v>595</v>
      </c>
      <c r="Q40" s="16" t="s">
        <v>596</v>
      </c>
      <c r="R40" s="16" t="s">
        <v>597</v>
      </c>
      <c r="S40" s="16" t="s">
        <v>598</v>
      </c>
      <c r="T40" s="16" t="s">
        <v>599</v>
      </c>
      <c r="U40" s="17" t="s">
        <v>600</v>
      </c>
      <c r="V40" s="17" t="s">
        <v>601</v>
      </c>
      <c r="W40" s="18" t="s">
        <v>121</v>
      </c>
      <c r="X40" s="18" t="s">
        <v>602</v>
      </c>
      <c r="Y40" s="19">
        <v>46269</v>
      </c>
      <c r="Z40" s="16" t="s">
        <v>603</v>
      </c>
    </row>
  </sheetData>
  <mergeCells count="3">
    <mergeCell ref="A1:Z1"/>
    <mergeCell ref="A2:Z2"/>
    <mergeCell ref="A3:Z3"/>
  </mergeCells>
  <phoneticPr fontId="37" type="noConversion"/>
  <conditionalFormatting sqref="I5:I40">
    <cfRule type="expression" dxfId="11" priority="7">
      <formula>I5="●"</formula>
    </cfRule>
    <cfRule type="expression" dxfId="10" priority="8">
      <formula>I5="△"</formula>
    </cfRule>
    <cfRule type="expression" dxfId="9" priority="9">
      <formula>I5="—"</formula>
    </cfRule>
  </conditionalFormatting>
  <conditionalFormatting sqref="L5:L40">
    <cfRule type="expression" dxfId="8" priority="10">
      <formula>L5="●"</formula>
    </cfRule>
    <cfRule type="expression" dxfId="7" priority="11">
      <formula>L5="△"</formula>
    </cfRule>
    <cfRule type="expression" dxfId="6" priority="12">
      <formula>L5="—"</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9"/>
  <sheetViews>
    <sheetView workbookViewId="0"/>
  </sheetViews>
  <sheetFormatPr defaultRowHeight="14.25"/>
  <cols>
    <col min="1" max="1" width="18" customWidth="1"/>
    <col min="2" max="5" width="12" customWidth="1"/>
    <col min="6" max="6" width="4" customWidth="1"/>
    <col min="7" max="7" width="18" customWidth="1"/>
    <col min="8" max="11" width="12" customWidth="1"/>
  </cols>
  <sheetData>
    <row r="1" spans="1:11" ht="27.95" customHeight="1">
      <c r="A1" s="52" t="s">
        <v>604</v>
      </c>
      <c r="B1" s="52"/>
      <c r="C1" s="52"/>
      <c r="D1" s="52"/>
      <c r="E1" s="52"/>
      <c r="F1" s="52"/>
      <c r="G1" s="52"/>
      <c r="H1" s="52"/>
      <c r="I1" s="52"/>
      <c r="J1" s="52"/>
      <c r="K1" s="52"/>
    </row>
    <row r="2" spans="1:11" ht="33.950000000000003" customHeight="1">
      <c r="A2" s="53" t="s">
        <v>605</v>
      </c>
      <c r="B2" s="53"/>
      <c r="C2" s="53"/>
      <c r="D2" s="53"/>
      <c r="E2" s="53"/>
      <c r="F2" s="53"/>
      <c r="G2" s="53"/>
      <c r="H2" s="53"/>
      <c r="I2" s="53"/>
      <c r="J2" s="53"/>
      <c r="K2" s="53"/>
    </row>
    <row r="3" spans="1:11" ht="8.1" customHeight="1">
      <c r="A3" s="26"/>
      <c r="B3" s="26"/>
      <c r="C3" s="26"/>
      <c r="D3" s="26"/>
      <c r="E3" s="26"/>
      <c r="F3" s="26"/>
      <c r="G3" s="26"/>
      <c r="H3" s="26"/>
      <c r="I3" s="26"/>
      <c r="J3" s="26"/>
      <c r="K3" s="26"/>
    </row>
    <row r="4" spans="1:11" ht="24" customHeight="1">
      <c r="A4" s="54" t="s">
        <v>606</v>
      </c>
      <c r="B4" s="54"/>
      <c r="C4" s="54"/>
      <c r="D4" s="54"/>
      <c r="E4" s="54"/>
      <c r="F4" s="26"/>
      <c r="G4" s="54" t="s">
        <v>607</v>
      </c>
      <c r="H4" s="54"/>
      <c r="I4" s="54"/>
      <c r="J4" s="54"/>
      <c r="K4" s="54"/>
    </row>
    <row r="5" spans="1:11" ht="24" customHeight="1">
      <c r="A5" s="4" t="s">
        <v>608</v>
      </c>
      <c r="B5" s="4" t="s">
        <v>609</v>
      </c>
      <c r="C5" s="4" t="s">
        <v>610</v>
      </c>
      <c r="D5" s="4" t="s">
        <v>611</v>
      </c>
      <c r="E5" s="4" t="s">
        <v>612</v>
      </c>
      <c r="F5" s="26"/>
      <c r="G5" s="4" t="s">
        <v>608</v>
      </c>
      <c r="H5" s="4" t="s">
        <v>609</v>
      </c>
      <c r="I5" s="4" t="s">
        <v>610</v>
      </c>
      <c r="J5" s="4" t="s">
        <v>611</v>
      </c>
      <c r="K5" s="4" t="s">
        <v>612</v>
      </c>
    </row>
    <row r="6" spans="1:11" ht="24.95" customHeight="1">
      <c r="A6" s="5" t="s">
        <v>156</v>
      </c>
      <c r="B6" s="9" t="str">
        <f>IF(MAX('09_計算_勿刪'!$C$5:$C$13)=2,"●",IF(MAX('09_計算_勿刪'!$C$5:$C$13)=1,"△","—"))</f>
        <v>—</v>
      </c>
      <c r="C6" s="9" t="str">
        <f>IF(MAX('09_計算_勿刪'!$D$5:$D$13)=2,"●",IF(MAX('09_計算_勿刪'!$D$5:$D$13)=1,"△","—"))</f>
        <v>—</v>
      </c>
      <c r="D6" s="9" t="str">
        <f>IF(MAX('09_計算_勿刪'!$E$5:$E$13)=2,"●",IF(MAX('09_計算_勿刪'!$E$5:$E$13)=1,"△","—"))</f>
        <v>●</v>
      </c>
      <c r="E6" s="9" t="str">
        <f>IF(MAX('09_計算_勿刪'!$F$5:$F$13)=2,"●",IF(MAX('09_計算_勿刪'!$F$5:$F$13)=1,"△","—"))</f>
        <v>●</v>
      </c>
      <c r="F6" s="26"/>
      <c r="G6" s="5" t="s">
        <v>156</v>
      </c>
      <c r="H6" s="9" t="str">
        <f>IF(MAX('09_計算_勿刪'!$G$5:$G$13)=2,"●",IF(MAX('09_計算_勿刪'!$G$5:$G$13)=1,"△","—"))</f>
        <v>—</v>
      </c>
      <c r="I6" s="9" t="str">
        <f>IF(MAX('09_計算_勿刪'!$H$5:$H$13)=2,"●",IF(MAX('09_計算_勿刪'!$H$5:$H$13)=1,"△","—"))</f>
        <v>—</v>
      </c>
      <c r="J6" s="9" t="str">
        <f>IF(MAX('09_計算_勿刪'!$I$5:$I$13)=2,"●",IF(MAX('09_計算_勿刪'!$I$5:$I$13)=1,"△","—"))</f>
        <v>●</v>
      </c>
      <c r="K6" s="9" t="str">
        <f>IF(MAX('09_計算_勿刪'!$J$5:$J$13)=2,"●",IF(MAX('09_計算_勿刪'!$J$5:$J$13)=1,"△","—"))</f>
        <v>●</v>
      </c>
    </row>
    <row r="7" spans="1:11" ht="24.95" customHeight="1">
      <c r="A7" s="5" t="s">
        <v>297</v>
      </c>
      <c r="B7" s="9" t="str">
        <f>IF(MAX('09_計算_勿刪'!$C$14:$C$22)=2,"●",IF(MAX('09_計算_勿刪'!$C$14:$C$22)=1,"△","—"))</f>
        <v>—</v>
      </c>
      <c r="C7" s="9" t="str">
        <f>IF(MAX('09_計算_勿刪'!$D$14:$D$22)=2,"●",IF(MAX('09_計算_勿刪'!$D$14:$D$22)=1,"△","—"))</f>
        <v>—</v>
      </c>
      <c r="D7" s="9" t="str">
        <f>IF(MAX('09_計算_勿刪'!$E$14:$E$22)=2,"●",IF(MAX('09_計算_勿刪'!$E$14:$E$22)=1,"△","—"))</f>
        <v>●</v>
      </c>
      <c r="E7" s="9" t="str">
        <f>IF(MAX('09_計算_勿刪'!$F$14:$F$22)=2,"●",IF(MAX('09_計算_勿刪'!$F$14:$F$22)=1,"△","—"))</f>
        <v>●</v>
      </c>
      <c r="F7" s="26"/>
      <c r="G7" s="5" t="s">
        <v>297</v>
      </c>
      <c r="H7" s="9" t="str">
        <f>IF(MAX('09_計算_勿刪'!$G$14:$G$22)=2,"●",IF(MAX('09_計算_勿刪'!$G$14:$G$22)=1,"△","—"))</f>
        <v>—</v>
      </c>
      <c r="I7" s="9" t="str">
        <f>IF(MAX('09_計算_勿刪'!$H$14:$H$22)=2,"●",IF(MAX('09_計算_勿刪'!$H$14:$H$22)=1,"△","—"))</f>
        <v>—</v>
      </c>
      <c r="J7" s="9" t="str">
        <f>IF(MAX('09_計算_勿刪'!$I$14:$I$22)=2,"●",IF(MAX('09_計算_勿刪'!$I$14:$I$22)=1,"△","—"))</f>
        <v>●</v>
      </c>
      <c r="K7" s="9" t="str">
        <f>IF(MAX('09_計算_勿刪'!$J$14:$J$22)=2,"●",IF(MAX('09_計算_勿刪'!$J$14:$J$22)=1,"△","—"))</f>
        <v>●</v>
      </c>
    </row>
    <row r="8" spans="1:11" ht="24.95" customHeight="1">
      <c r="A8" s="5" t="s">
        <v>405</v>
      </c>
      <c r="B8" s="9" t="str">
        <f>IF(MAX('09_計算_勿刪'!$C$23:$C$31)=2,"●",IF(MAX('09_計算_勿刪'!$C$23:$C$31)=1,"△","—"))</f>
        <v>—</v>
      </c>
      <c r="C8" s="9" t="str">
        <f>IF(MAX('09_計算_勿刪'!$D$23:$D$31)=2,"●",IF(MAX('09_計算_勿刪'!$D$23:$D$31)=1,"△","—"))</f>
        <v>—</v>
      </c>
      <c r="D8" s="9" t="str">
        <f>IF(MAX('09_計算_勿刪'!$E$23:$E$31)=2,"●",IF(MAX('09_計算_勿刪'!$E$23:$E$31)=1,"△","—"))</f>
        <v>—</v>
      </c>
      <c r="E8" s="9" t="str">
        <f>IF(MAX('09_計算_勿刪'!$F$23:$F$31)=2,"●",IF(MAX('09_計算_勿刪'!$F$23:$F$31)=1,"△","—"))</f>
        <v>—</v>
      </c>
      <c r="F8" s="26"/>
      <c r="G8" s="5" t="s">
        <v>405</v>
      </c>
      <c r="H8" s="9" t="str">
        <f>IF(MAX('09_計算_勿刪'!$G$23:$G$31)=2,"●",IF(MAX('09_計算_勿刪'!$G$23:$G$31)=1,"△","—"))</f>
        <v>—</v>
      </c>
      <c r="I8" s="9" t="str">
        <f>IF(MAX('09_計算_勿刪'!$H$23:$H$31)=2,"●",IF(MAX('09_計算_勿刪'!$H$23:$H$31)=1,"△","—"))</f>
        <v>—</v>
      </c>
      <c r="J8" s="9" t="str">
        <f>IF(MAX('09_計算_勿刪'!$I$23:$I$31)=2,"●",IF(MAX('09_計算_勿刪'!$I$23:$I$31)=1,"△","—"))</f>
        <v>—</v>
      </c>
      <c r="K8" s="9" t="str">
        <f>IF(MAX('09_計算_勿刪'!$J$23:$J$31)=2,"●",IF(MAX('09_計算_勿刪'!$J$23:$J$31)=1,"△","—"))</f>
        <v>—</v>
      </c>
    </row>
    <row r="9" spans="1:11" ht="24.95" customHeight="1">
      <c r="A9" s="5" t="s">
        <v>491</v>
      </c>
      <c r="B9" s="9" t="str">
        <f>IF(MAX('09_計算_勿刪'!$C$32:$C$40)=2,"●",IF(MAX('09_計算_勿刪'!$C$32:$C$40)=1,"△","—"))</f>
        <v>●</v>
      </c>
      <c r="C9" s="9" t="str">
        <f>IF(MAX('09_計算_勿刪'!$D$32:$D$40)=2,"●",IF(MAX('09_計算_勿刪'!$D$32:$D$40)=1,"△","—"))</f>
        <v>—</v>
      </c>
      <c r="D9" s="9" t="str">
        <f>IF(MAX('09_計算_勿刪'!$E$32:$E$40)=2,"●",IF(MAX('09_計算_勿刪'!$E$32:$E$40)=1,"△","—"))</f>
        <v>●</v>
      </c>
      <c r="E9" s="9" t="str">
        <f>IF(MAX('09_計算_勿刪'!$F$32:$F$40)=2,"●",IF(MAX('09_計算_勿刪'!$F$32:$F$40)=1,"△","—"))</f>
        <v>●</v>
      </c>
      <c r="F9" s="26"/>
      <c r="G9" s="5" t="s">
        <v>491</v>
      </c>
      <c r="H9" s="9" t="str">
        <f>IF(MAX('09_計算_勿刪'!$G$32:$G$40)=2,"●",IF(MAX('09_計算_勿刪'!$G$32:$G$40)=1,"△","—"))</f>
        <v>●</v>
      </c>
      <c r="I9" s="9" t="str">
        <f>IF(MAX('09_計算_勿刪'!$H$32:$H$40)=2,"●",IF(MAX('09_計算_勿刪'!$H$32:$H$40)=1,"△","—"))</f>
        <v>●</v>
      </c>
      <c r="J9" s="9" t="str">
        <f>IF(MAX('09_計算_勿刪'!$I$32:$I$40)=2,"●",IF(MAX('09_計算_勿刪'!$I$32:$I$40)=1,"△","—"))</f>
        <v>●</v>
      </c>
      <c r="K9" s="9" t="str">
        <f>IF(MAX('09_計算_勿刪'!$J$32:$J$40)=2,"●",IF(MAX('09_計算_勿刪'!$J$32:$J$40)=1,"△","—"))</f>
        <v>●</v>
      </c>
    </row>
    <row r="10" spans="1:11" ht="8.1" customHeight="1">
      <c r="A10" s="26"/>
      <c r="B10" s="26"/>
      <c r="C10" s="26"/>
      <c r="D10" s="26"/>
      <c r="E10" s="26"/>
      <c r="F10" s="26"/>
      <c r="G10" s="26"/>
      <c r="H10" s="26"/>
      <c r="I10" s="26"/>
      <c r="J10" s="26"/>
      <c r="K10" s="26"/>
    </row>
    <row r="11" spans="1:11" ht="8.1" customHeight="1">
      <c r="A11" s="26"/>
      <c r="B11" s="26"/>
      <c r="C11" s="26"/>
      <c r="D11" s="26"/>
      <c r="E11" s="26"/>
      <c r="F11" s="26"/>
      <c r="G11" s="26"/>
      <c r="H11" s="26"/>
      <c r="I11" s="26"/>
      <c r="J11" s="26"/>
      <c r="K11" s="26"/>
    </row>
    <row r="12" spans="1:11" ht="24" customHeight="1">
      <c r="A12" s="54" t="s">
        <v>613</v>
      </c>
      <c r="B12" s="54"/>
      <c r="C12" s="54"/>
      <c r="D12" s="54"/>
      <c r="E12" s="54"/>
      <c r="F12" s="54"/>
      <c r="G12" s="54"/>
      <c r="H12" s="54"/>
      <c r="I12" s="54"/>
      <c r="J12" s="54"/>
      <c r="K12" s="54"/>
    </row>
    <row r="13" spans="1:11" ht="63.95" customHeight="1">
      <c r="A13" s="6" t="s">
        <v>14</v>
      </c>
      <c r="B13" s="55" t="s">
        <v>614</v>
      </c>
      <c r="C13" s="55"/>
      <c r="D13" s="55"/>
      <c r="E13" s="56" t="s">
        <v>615</v>
      </c>
      <c r="F13" s="56"/>
      <c r="G13" s="56"/>
      <c r="H13" s="56"/>
      <c r="I13" s="56"/>
      <c r="J13" s="56"/>
      <c r="K13" s="56"/>
    </row>
    <row r="14" spans="1:11" ht="63.95" customHeight="1">
      <c r="A14" s="6" t="s">
        <v>616</v>
      </c>
      <c r="B14" s="55" t="s">
        <v>617</v>
      </c>
      <c r="C14" s="55"/>
      <c r="D14" s="55"/>
      <c r="E14" s="56" t="s">
        <v>618</v>
      </c>
      <c r="F14" s="56"/>
      <c r="G14" s="56"/>
      <c r="H14" s="56"/>
      <c r="I14" s="56"/>
      <c r="J14" s="56"/>
      <c r="K14" s="56"/>
    </row>
    <row r="15" spans="1:11" ht="63.95" customHeight="1">
      <c r="A15" s="6" t="s">
        <v>31</v>
      </c>
      <c r="B15" s="55" t="s">
        <v>619</v>
      </c>
      <c r="C15" s="55"/>
      <c r="D15" s="55"/>
      <c r="E15" s="56" t="s">
        <v>620</v>
      </c>
      <c r="F15" s="56"/>
      <c r="G15" s="56"/>
      <c r="H15" s="56"/>
      <c r="I15" s="56"/>
      <c r="J15" s="56"/>
      <c r="K15" s="56"/>
    </row>
    <row r="16" spans="1:11" ht="63.95" customHeight="1">
      <c r="A16" s="6" t="s">
        <v>621</v>
      </c>
      <c r="B16" s="55" t="s">
        <v>622</v>
      </c>
      <c r="C16" s="55"/>
      <c r="D16" s="55"/>
      <c r="E16" s="56" t="s">
        <v>623</v>
      </c>
      <c r="F16" s="56"/>
      <c r="G16" s="56"/>
      <c r="H16" s="56"/>
      <c r="I16" s="56"/>
      <c r="J16" s="56"/>
      <c r="K16" s="56"/>
    </row>
    <row r="17" spans="1:11" ht="63.95" customHeight="1">
      <c r="A17" s="6" t="s">
        <v>624</v>
      </c>
      <c r="B17" s="55" t="s">
        <v>625</v>
      </c>
      <c r="C17" s="55"/>
      <c r="D17" s="55"/>
      <c r="E17" s="56" t="s">
        <v>626</v>
      </c>
      <c r="F17" s="56"/>
      <c r="G17" s="56"/>
      <c r="H17" s="56"/>
      <c r="I17" s="56"/>
      <c r="J17" s="56"/>
      <c r="K17" s="56"/>
    </row>
    <row r="18" spans="1:11" ht="57.95" customHeight="1">
      <c r="A18" s="6" t="s">
        <v>627</v>
      </c>
      <c r="B18" s="55" t="s">
        <v>628</v>
      </c>
      <c r="C18" s="55"/>
      <c r="D18" s="55"/>
      <c r="E18" s="56" t="s">
        <v>629</v>
      </c>
      <c r="F18" s="56"/>
      <c r="G18" s="56"/>
      <c r="H18" s="56"/>
      <c r="I18" s="56"/>
      <c r="J18" s="56"/>
      <c r="K18" s="56"/>
    </row>
    <row r="19" spans="1:11" ht="57.95" customHeight="1">
      <c r="A19" s="6" t="s">
        <v>630</v>
      </c>
      <c r="B19" s="55" t="s">
        <v>631</v>
      </c>
      <c r="C19" s="55"/>
      <c r="D19" s="55"/>
      <c r="E19" s="56" t="s">
        <v>632</v>
      </c>
      <c r="F19" s="56"/>
      <c r="G19" s="56"/>
      <c r="H19" s="56"/>
      <c r="I19" s="56"/>
      <c r="J19" s="56"/>
      <c r="K19" s="56"/>
    </row>
    <row r="20" spans="1:11" ht="57.95" customHeight="1">
      <c r="A20" s="6" t="s">
        <v>633</v>
      </c>
      <c r="B20" s="55" t="s">
        <v>634</v>
      </c>
      <c r="C20" s="55"/>
      <c r="D20" s="55"/>
      <c r="E20" s="56" t="s">
        <v>635</v>
      </c>
      <c r="F20" s="56"/>
      <c r="G20" s="56"/>
      <c r="H20" s="56"/>
      <c r="I20" s="56"/>
      <c r="J20" s="56"/>
      <c r="K20" s="56"/>
    </row>
    <row r="21" spans="1:11" ht="57.95" customHeight="1">
      <c r="A21" s="26" t="s">
        <v>253</v>
      </c>
      <c r="B21" s="50" t="s">
        <v>636</v>
      </c>
      <c r="C21" s="50"/>
      <c r="D21" s="50"/>
      <c r="E21" s="50" t="s">
        <v>637</v>
      </c>
      <c r="F21" s="50"/>
      <c r="G21" s="50"/>
      <c r="H21" s="50"/>
      <c r="I21" s="50"/>
      <c r="J21" s="50"/>
      <c r="K21" s="50"/>
    </row>
    <row r="22" spans="1:11" ht="57.95" customHeight="1">
      <c r="A22" s="26" t="s">
        <v>638</v>
      </c>
      <c r="B22" s="50" t="s">
        <v>639</v>
      </c>
      <c r="C22" s="50"/>
      <c r="D22" s="50"/>
      <c r="E22" s="50" t="s">
        <v>640</v>
      </c>
      <c r="F22" s="50"/>
      <c r="G22" s="50"/>
      <c r="H22" s="50"/>
      <c r="I22" s="50"/>
      <c r="J22" s="50"/>
      <c r="K22" s="50"/>
    </row>
    <row r="23" spans="1:11" ht="24" customHeight="1">
      <c r="A23" s="54" t="s">
        <v>641</v>
      </c>
      <c r="B23" s="54"/>
      <c r="C23" s="54"/>
      <c r="D23" s="54"/>
      <c r="E23" s="54"/>
      <c r="F23" s="54"/>
      <c r="G23" s="54"/>
      <c r="H23" s="54"/>
      <c r="I23" s="54"/>
      <c r="J23" s="54"/>
      <c r="K23" s="54"/>
    </row>
    <row r="24" spans="1:11" ht="30" customHeight="1">
      <c r="A24" s="4" t="s">
        <v>132</v>
      </c>
      <c r="B24" s="4" t="s">
        <v>642</v>
      </c>
      <c r="C24" s="4" t="s">
        <v>643</v>
      </c>
      <c r="D24" s="26"/>
      <c r="E24" s="26"/>
      <c r="F24" s="57" t="s">
        <v>644</v>
      </c>
      <c r="G24" s="57"/>
      <c r="H24" s="57"/>
      <c r="I24" s="57"/>
      <c r="J24" s="57"/>
      <c r="K24" s="57"/>
    </row>
    <row r="25" spans="1:11" ht="185.1" customHeight="1">
      <c r="A25" s="38" t="s">
        <v>156</v>
      </c>
      <c r="B25" s="39">
        <f>COUNTIF(B6:E6,"&lt;&gt;—")</f>
        <v>2</v>
      </c>
      <c r="C25" s="39">
        <f>COUNTIF(H6:K6,"&lt;&gt;—")</f>
        <v>2</v>
      </c>
      <c r="D25" s="36"/>
      <c r="E25" s="36"/>
      <c r="F25" s="58" t="s">
        <v>30</v>
      </c>
      <c r="G25" s="58"/>
      <c r="H25" s="58"/>
      <c r="I25" s="58"/>
      <c r="J25" s="58"/>
      <c r="K25" s="58"/>
    </row>
    <row r="26" spans="1:11" ht="75.95" customHeight="1">
      <c r="A26" s="5" t="s">
        <v>297</v>
      </c>
      <c r="B26" s="7">
        <f>COUNTIF(B7:E7,"&lt;&gt;—")</f>
        <v>2</v>
      </c>
      <c r="C26" s="7">
        <f>COUNTIF(H7:K7,"&lt;&gt;—")</f>
        <v>2</v>
      </c>
      <c r="D26" s="26"/>
      <c r="E26" s="26"/>
      <c r="F26" s="59"/>
      <c r="G26" s="59"/>
      <c r="H26" s="59"/>
      <c r="I26" s="59"/>
      <c r="J26" s="59"/>
      <c r="K26" s="59"/>
    </row>
    <row r="27" spans="1:11" ht="75.95" customHeight="1">
      <c r="A27" s="5" t="s">
        <v>405</v>
      </c>
      <c r="B27" s="7">
        <f>COUNTIF(B8:E8,"&lt;&gt;—")</f>
        <v>0</v>
      </c>
      <c r="C27" s="7">
        <f>COUNTIF(H8:K8,"&lt;&gt;—")</f>
        <v>0</v>
      </c>
      <c r="D27" s="26"/>
      <c r="E27" s="26"/>
      <c r="F27" s="59" t="s">
        <v>645</v>
      </c>
      <c r="G27" s="59"/>
      <c r="H27" s="59"/>
      <c r="I27" s="59"/>
      <c r="J27" s="59"/>
      <c r="K27" s="59"/>
    </row>
    <row r="28" spans="1:11" ht="75.95" customHeight="1">
      <c r="A28" s="5" t="s">
        <v>491</v>
      </c>
      <c r="B28" s="7">
        <f>COUNTIF(B9:E9,"&lt;&gt;—")</f>
        <v>3</v>
      </c>
      <c r="C28" s="7">
        <f>COUNTIF(H9:K9,"&lt;&gt;—")</f>
        <v>4</v>
      </c>
      <c r="D28" s="26"/>
      <c r="E28" s="26"/>
      <c r="F28" s="59" t="s">
        <v>35</v>
      </c>
      <c r="G28" s="59"/>
      <c r="H28" s="59"/>
      <c r="I28" s="59"/>
      <c r="J28" s="59"/>
      <c r="K28" s="59"/>
    </row>
    <row r="29" spans="1:11" ht="15">
      <c r="F29" s="3"/>
      <c r="G29" s="3"/>
      <c r="H29" s="3"/>
      <c r="I29" s="3"/>
      <c r="J29" s="3"/>
      <c r="K29" s="3"/>
    </row>
  </sheetData>
  <mergeCells count="31">
    <mergeCell ref="F24:K24"/>
    <mergeCell ref="F25:K25"/>
    <mergeCell ref="F26:K26"/>
    <mergeCell ref="F27:K27"/>
    <mergeCell ref="F28:K28"/>
    <mergeCell ref="B19:D19"/>
    <mergeCell ref="E19:K19"/>
    <mergeCell ref="B20:D20"/>
    <mergeCell ref="E20:K20"/>
    <mergeCell ref="A23:K23"/>
    <mergeCell ref="B21:D21"/>
    <mergeCell ref="B22:D22"/>
    <mergeCell ref="E21:K21"/>
    <mergeCell ref="E22:K22"/>
    <mergeCell ref="B16:D16"/>
    <mergeCell ref="E16:K16"/>
    <mergeCell ref="B17:D17"/>
    <mergeCell ref="E17:K17"/>
    <mergeCell ref="B18:D18"/>
    <mergeCell ref="E18:K18"/>
    <mergeCell ref="B13:D13"/>
    <mergeCell ref="E13:K13"/>
    <mergeCell ref="B14:D14"/>
    <mergeCell ref="E14:K14"/>
    <mergeCell ref="B15:D15"/>
    <mergeCell ref="E15:K15"/>
    <mergeCell ref="A1:K1"/>
    <mergeCell ref="A2:K2"/>
    <mergeCell ref="A4:E4"/>
    <mergeCell ref="G4:K4"/>
    <mergeCell ref="A12:K12"/>
  </mergeCells>
  <phoneticPr fontId="37" type="noConversion"/>
  <conditionalFormatting sqref="B6:E9">
    <cfRule type="expression" dxfId="5" priority="7">
      <formula>B6="●"</formula>
    </cfRule>
    <cfRule type="expression" dxfId="4" priority="8">
      <formula>B6="△"</formula>
    </cfRule>
    <cfRule type="expression" dxfId="3" priority="9">
      <formula>B6="—"</formula>
    </cfRule>
  </conditionalFormatting>
  <conditionalFormatting sqref="H6:K9">
    <cfRule type="expression" dxfId="2" priority="10">
      <formula>H6="●"</formula>
    </cfRule>
    <cfRule type="expression" dxfId="1" priority="11">
      <formula>H6="△"</formula>
    </cfRule>
    <cfRule type="expression" dxfId="0" priority="12">
      <formula>H6="—"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1"/>
  <sheetViews>
    <sheetView workbookViewId="0"/>
  </sheetViews>
  <sheetFormatPr defaultRowHeight="14.25"/>
  <cols>
    <col min="1" max="1" width="9" customWidth="1"/>
    <col min="2" max="2" width="26" customWidth="1"/>
    <col min="3" max="7" width="34" customWidth="1"/>
    <col min="8" max="8" width="58" customWidth="1"/>
  </cols>
  <sheetData>
    <row r="1" spans="1:8" ht="27.95" customHeight="1">
      <c r="A1" s="60" t="s">
        <v>646</v>
      </c>
      <c r="B1" s="60"/>
      <c r="C1" s="60"/>
      <c r="D1" s="60"/>
      <c r="E1" s="60"/>
      <c r="F1" s="60"/>
      <c r="G1" s="60"/>
      <c r="H1" s="44"/>
    </row>
    <row r="2" spans="1:8" ht="30" customHeight="1">
      <c r="A2" s="61" t="s">
        <v>647</v>
      </c>
      <c r="B2" s="61"/>
      <c r="C2" s="61"/>
      <c r="D2" s="61"/>
      <c r="E2" s="61"/>
      <c r="F2" s="61"/>
      <c r="G2" s="61"/>
      <c r="H2" s="45"/>
    </row>
    <row r="3" spans="1:8" ht="8.1" customHeight="1">
      <c r="A3" s="26"/>
      <c r="B3" s="26"/>
      <c r="C3" s="26"/>
      <c r="D3" s="26"/>
      <c r="E3" s="26"/>
      <c r="F3" s="26"/>
      <c r="G3" s="26"/>
      <c r="H3" s="26"/>
    </row>
    <row r="4" spans="1:8" ht="21.95" customHeight="1">
      <c r="A4" s="46" t="s">
        <v>648</v>
      </c>
      <c r="B4" s="46"/>
      <c r="C4" s="46"/>
      <c r="D4" s="46"/>
      <c r="E4" s="46"/>
      <c r="F4" s="46"/>
      <c r="G4" s="46"/>
      <c r="H4" s="46"/>
    </row>
    <row r="5" spans="1:8" ht="38.1" customHeight="1">
      <c r="A5" s="1" t="s">
        <v>649</v>
      </c>
      <c r="B5" s="1" t="s">
        <v>650</v>
      </c>
      <c r="C5" s="1" t="s">
        <v>651</v>
      </c>
      <c r="D5" s="1" t="s">
        <v>652</v>
      </c>
      <c r="E5" s="1" t="s">
        <v>149</v>
      </c>
      <c r="F5" s="1" t="s">
        <v>653</v>
      </c>
      <c r="G5" s="1" t="s">
        <v>654</v>
      </c>
      <c r="H5" s="1" t="s">
        <v>655</v>
      </c>
    </row>
    <row r="6" spans="1:8" ht="75.95" customHeight="1">
      <c r="A6" s="16">
        <v>0</v>
      </c>
      <c r="B6" s="16" t="s">
        <v>656</v>
      </c>
      <c r="C6" s="16" t="s">
        <v>657</v>
      </c>
      <c r="D6" s="16" t="s">
        <v>658</v>
      </c>
      <c r="E6" s="16" t="s">
        <v>659</v>
      </c>
      <c r="F6" s="16" t="s">
        <v>660</v>
      </c>
      <c r="G6" s="16" t="s">
        <v>661</v>
      </c>
      <c r="H6" s="18" t="s">
        <v>82</v>
      </c>
    </row>
    <row r="7" spans="1:8" ht="75.95" customHeight="1">
      <c r="A7" s="16">
        <v>1</v>
      </c>
      <c r="B7" s="16" t="s">
        <v>662</v>
      </c>
      <c r="C7" s="16" t="s">
        <v>663</v>
      </c>
      <c r="D7" s="16" t="s">
        <v>664</v>
      </c>
      <c r="E7" s="16" t="s">
        <v>665</v>
      </c>
      <c r="F7" s="16" t="s">
        <v>666</v>
      </c>
      <c r="G7" s="16" t="s">
        <v>667</v>
      </c>
      <c r="H7" s="18" t="s">
        <v>668</v>
      </c>
    </row>
    <row r="8" spans="1:8" ht="75.95" customHeight="1">
      <c r="A8" s="16">
        <v>2</v>
      </c>
      <c r="B8" s="16" t="s">
        <v>669</v>
      </c>
      <c r="C8" s="16" t="s">
        <v>670</v>
      </c>
      <c r="D8" s="16" t="s">
        <v>671</v>
      </c>
      <c r="E8" s="16" t="s">
        <v>672</v>
      </c>
      <c r="F8" s="16" t="s">
        <v>673</v>
      </c>
      <c r="G8" s="16" t="s">
        <v>674</v>
      </c>
      <c r="H8" s="18" t="s">
        <v>92</v>
      </c>
    </row>
    <row r="9" spans="1:8" ht="75.95" customHeight="1">
      <c r="A9" s="16">
        <v>3</v>
      </c>
      <c r="B9" s="16" t="s">
        <v>675</v>
      </c>
      <c r="C9" s="16" t="s">
        <v>676</v>
      </c>
      <c r="D9" s="16" t="s">
        <v>677</v>
      </c>
      <c r="E9" s="16" t="s">
        <v>678</v>
      </c>
      <c r="F9" s="16" t="s">
        <v>679</v>
      </c>
      <c r="G9" s="16" t="s">
        <v>680</v>
      </c>
      <c r="H9" s="18" t="s">
        <v>111</v>
      </c>
    </row>
    <row r="10" spans="1:8" ht="75.95" customHeight="1">
      <c r="A10" s="16">
        <v>4</v>
      </c>
      <c r="B10" s="16" t="s">
        <v>681</v>
      </c>
      <c r="C10" s="16" t="s">
        <v>682</v>
      </c>
      <c r="D10" s="16" t="s">
        <v>683</v>
      </c>
      <c r="E10" s="16" t="s">
        <v>684</v>
      </c>
      <c r="F10" s="16" t="s">
        <v>685</v>
      </c>
      <c r="G10" s="16" t="s">
        <v>686</v>
      </c>
      <c r="H10" s="18" t="s">
        <v>116</v>
      </c>
    </row>
    <row r="11" spans="1:8" ht="75.95" customHeight="1">
      <c r="A11" s="16">
        <v>5</v>
      </c>
      <c r="B11" s="16" t="s">
        <v>687</v>
      </c>
      <c r="C11" s="16" t="s">
        <v>688</v>
      </c>
      <c r="D11" s="16" t="s">
        <v>689</v>
      </c>
      <c r="E11" s="16" t="s">
        <v>690</v>
      </c>
      <c r="F11" s="16" t="s">
        <v>691</v>
      </c>
      <c r="G11" s="16" t="s">
        <v>692</v>
      </c>
      <c r="H11" s="18" t="s">
        <v>111</v>
      </c>
    </row>
    <row r="12" spans="1:8" ht="75.95" customHeight="1">
      <c r="A12" s="16">
        <v>6</v>
      </c>
      <c r="B12" s="16" t="s">
        <v>693</v>
      </c>
      <c r="C12" s="16" t="s">
        <v>694</v>
      </c>
      <c r="D12" s="16" t="s">
        <v>695</v>
      </c>
      <c r="E12" s="16" t="s">
        <v>696</v>
      </c>
      <c r="F12" s="16" t="s">
        <v>697</v>
      </c>
      <c r="G12" s="16" t="s">
        <v>698</v>
      </c>
      <c r="H12" s="18" t="s">
        <v>567</v>
      </c>
    </row>
    <row r="13" spans="1:8" ht="75.95" customHeight="1">
      <c r="A13" s="16">
        <v>7</v>
      </c>
      <c r="B13" s="16" t="s">
        <v>699</v>
      </c>
      <c r="C13" s="16" t="s">
        <v>700</v>
      </c>
      <c r="D13" s="16" t="s">
        <v>701</v>
      </c>
      <c r="E13" s="16" t="s">
        <v>702</v>
      </c>
      <c r="F13" s="16" t="s">
        <v>703</v>
      </c>
      <c r="G13" s="16" t="s">
        <v>704</v>
      </c>
      <c r="H13" s="18" t="s">
        <v>281</v>
      </c>
    </row>
    <row r="14" spans="1:8" ht="75.95" customHeight="1">
      <c r="A14" s="16">
        <v>8</v>
      </c>
      <c r="B14" s="16" t="s">
        <v>705</v>
      </c>
      <c r="C14" s="16" t="s">
        <v>706</v>
      </c>
      <c r="D14" s="16" t="s">
        <v>707</v>
      </c>
      <c r="E14" s="16" t="s">
        <v>708</v>
      </c>
      <c r="F14" s="16" t="s">
        <v>709</v>
      </c>
      <c r="G14" s="16" t="s">
        <v>710</v>
      </c>
      <c r="H14" s="18" t="s">
        <v>97</v>
      </c>
    </row>
    <row r="15" spans="1:8" ht="75.95" customHeight="1">
      <c r="A15" s="26">
        <v>9</v>
      </c>
      <c r="B15" s="26" t="s">
        <v>711</v>
      </c>
      <c r="C15" s="26" t="s">
        <v>712</v>
      </c>
      <c r="D15" s="26" t="s">
        <v>713</v>
      </c>
      <c r="E15" s="26" t="s">
        <v>714</v>
      </c>
      <c r="F15" s="26" t="s">
        <v>715</v>
      </c>
      <c r="G15" s="26" t="s">
        <v>716</v>
      </c>
      <c r="H15" s="18" t="s">
        <v>717</v>
      </c>
    </row>
    <row r="16" spans="1:8" ht="8.1" customHeight="1">
      <c r="A16" s="26"/>
      <c r="B16" s="26"/>
      <c r="C16" s="26"/>
      <c r="D16" s="26"/>
      <c r="E16" s="26"/>
      <c r="F16" s="26"/>
      <c r="G16" s="26"/>
      <c r="H16" s="26"/>
    </row>
    <row r="17" spans="1:8" ht="8.1" customHeight="1">
      <c r="A17" s="46"/>
      <c r="B17" s="46"/>
      <c r="C17" s="46"/>
      <c r="D17" s="46"/>
      <c r="E17" s="46"/>
      <c r="F17" s="46"/>
      <c r="G17" s="46"/>
      <c r="H17" s="46"/>
    </row>
    <row r="18" spans="1:8" ht="24" customHeight="1">
      <c r="A18" s="1" t="s">
        <v>718</v>
      </c>
      <c r="B18" s="1"/>
      <c r="C18" s="1"/>
      <c r="D18" s="1"/>
      <c r="E18" s="1"/>
      <c r="F18" s="1"/>
      <c r="G18" s="1"/>
      <c r="H18" s="1"/>
    </row>
    <row r="19" spans="1:8" ht="38.1" customHeight="1">
      <c r="A19" s="16" t="s">
        <v>719</v>
      </c>
      <c r="B19" s="16" t="s">
        <v>720</v>
      </c>
      <c r="C19" s="16" t="s">
        <v>721</v>
      </c>
      <c r="D19" s="16" t="s">
        <v>722</v>
      </c>
      <c r="E19" s="16" t="s">
        <v>723</v>
      </c>
      <c r="F19" s="16" t="s">
        <v>724</v>
      </c>
      <c r="G19" s="16" t="s">
        <v>655</v>
      </c>
      <c r="H19" s="27" t="s">
        <v>1243</v>
      </c>
    </row>
    <row r="20" spans="1:8" ht="66" customHeight="1">
      <c r="A20" s="16" t="s">
        <v>725</v>
      </c>
      <c r="B20" s="16" t="s">
        <v>726</v>
      </c>
      <c r="C20" s="16" t="s">
        <v>727</v>
      </c>
      <c r="D20" s="16" t="s">
        <v>728</v>
      </c>
      <c r="E20" s="16" t="s">
        <v>729</v>
      </c>
      <c r="F20" s="16" t="s">
        <v>730</v>
      </c>
      <c r="G20" s="16" t="s">
        <v>68</v>
      </c>
      <c r="H20" s="18"/>
    </row>
    <row r="21" spans="1:8" ht="66" customHeight="1">
      <c r="A21" s="16" t="s">
        <v>731</v>
      </c>
      <c r="B21" s="16" t="s">
        <v>732</v>
      </c>
      <c r="C21" s="16" t="s">
        <v>733</v>
      </c>
      <c r="D21" s="16" t="s">
        <v>734</v>
      </c>
      <c r="E21" s="16" t="s">
        <v>735</v>
      </c>
      <c r="F21" s="16" t="s">
        <v>736</v>
      </c>
      <c r="G21" s="16" t="s">
        <v>125</v>
      </c>
      <c r="H21" s="18"/>
    </row>
    <row r="22" spans="1:8" ht="66" customHeight="1">
      <c r="A22" s="16" t="s">
        <v>737</v>
      </c>
      <c r="B22" s="16" t="s">
        <v>738</v>
      </c>
      <c r="C22" s="16" t="s">
        <v>739</v>
      </c>
      <c r="D22" s="16" t="s">
        <v>740</v>
      </c>
      <c r="E22" s="16" t="s">
        <v>741</v>
      </c>
      <c r="F22" s="16" t="s">
        <v>742</v>
      </c>
      <c r="G22" s="16" t="s">
        <v>87</v>
      </c>
      <c r="H22" s="18"/>
    </row>
    <row r="23" spans="1:8" ht="66" customHeight="1">
      <c r="A23" s="16" t="s">
        <v>743</v>
      </c>
      <c r="B23" s="16" t="s">
        <v>744</v>
      </c>
      <c r="C23" s="16" t="s">
        <v>745</v>
      </c>
      <c r="D23" s="16" t="s">
        <v>746</v>
      </c>
      <c r="E23" s="16" t="s">
        <v>747</v>
      </c>
      <c r="F23" s="16" t="s">
        <v>748</v>
      </c>
      <c r="G23" s="16" t="s">
        <v>92</v>
      </c>
      <c r="H23" s="18"/>
    </row>
    <row r="24" spans="1:8" ht="66" customHeight="1">
      <c r="A24" s="26" t="s">
        <v>749</v>
      </c>
      <c r="B24" s="26" t="s">
        <v>750</v>
      </c>
      <c r="C24" s="26" t="s">
        <v>751</v>
      </c>
      <c r="D24" s="26" t="s">
        <v>752</v>
      </c>
      <c r="E24" s="26" t="s">
        <v>753</v>
      </c>
      <c r="F24" s="26" t="s">
        <v>754</v>
      </c>
      <c r="G24" s="26" t="s">
        <v>173</v>
      </c>
      <c r="H24" s="18"/>
    </row>
    <row r="25" spans="1:8" ht="66" customHeight="1">
      <c r="A25" s="26" t="s">
        <v>755</v>
      </c>
      <c r="B25" s="26" t="s">
        <v>756</v>
      </c>
      <c r="C25" s="26" t="s">
        <v>757</v>
      </c>
      <c r="D25" s="26" t="s">
        <v>758</v>
      </c>
      <c r="E25" s="26" t="s">
        <v>759</v>
      </c>
      <c r="F25" s="26" t="s">
        <v>760</v>
      </c>
      <c r="G25" s="26" t="s">
        <v>68</v>
      </c>
      <c r="H25" s="26"/>
    </row>
    <row r="26" spans="1:8" ht="8.1" customHeight="1">
      <c r="A26" s="46"/>
      <c r="B26" s="46"/>
      <c r="C26" s="46"/>
      <c r="D26" s="46"/>
      <c r="E26" s="46"/>
      <c r="F26" s="46"/>
      <c r="G26" s="46"/>
      <c r="H26" s="46"/>
    </row>
    <row r="27" spans="1:8" ht="24" customHeight="1">
      <c r="A27" s="1"/>
      <c r="B27" s="1"/>
      <c r="C27" s="1"/>
      <c r="D27" s="1"/>
      <c r="E27" s="1"/>
      <c r="F27" s="1"/>
      <c r="G27" s="1"/>
      <c r="H27" s="1"/>
    </row>
    <row r="28" spans="1:8" ht="38.1" customHeight="1">
      <c r="A28" s="16" t="s">
        <v>761</v>
      </c>
      <c r="B28" s="16" t="s">
        <v>1243</v>
      </c>
      <c r="C28" s="16" t="s">
        <v>1244</v>
      </c>
      <c r="D28" s="16" t="s">
        <v>1245</v>
      </c>
      <c r="E28" s="16" t="s">
        <v>1246</v>
      </c>
      <c r="F28" s="16" t="s">
        <v>1247</v>
      </c>
      <c r="G28" s="16" t="s">
        <v>1248</v>
      </c>
      <c r="H28" s="27" t="s">
        <v>1249</v>
      </c>
    </row>
    <row r="29" spans="1:8" ht="69.95" customHeight="1">
      <c r="A29" s="16" t="s">
        <v>762</v>
      </c>
      <c r="B29" s="16" t="s">
        <v>763</v>
      </c>
      <c r="C29" s="16" t="s">
        <v>132</v>
      </c>
      <c r="D29" s="16" t="s">
        <v>764</v>
      </c>
      <c r="E29" s="16" t="s">
        <v>765</v>
      </c>
      <c r="F29" s="16" t="s">
        <v>766</v>
      </c>
      <c r="G29" s="16" t="s">
        <v>32</v>
      </c>
      <c r="H29" s="18" t="s">
        <v>655</v>
      </c>
    </row>
    <row r="30" spans="1:8" ht="60" customHeight="1">
      <c r="A30" s="16" t="s">
        <v>767</v>
      </c>
      <c r="B30" s="16" t="s">
        <v>768</v>
      </c>
      <c r="C30" s="16" t="s">
        <v>769</v>
      </c>
      <c r="D30" s="16" t="s">
        <v>770</v>
      </c>
      <c r="E30" s="16" t="s">
        <v>771</v>
      </c>
      <c r="F30" s="16" t="s">
        <v>772</v>
      </c>
      <c r="G30" s="16" t="s">
        <v>773</v>
      </c>
      <c r="H30" s="18" t="s">
        <v>125</v>
      </c>
    </row>
    <row r="31" spans="1:8" ht="60" customHeight="1">
      <c r="A31" s="16" t="s">
        <v>774</v>
      </c>
      <c r="B31" s="16" t="s">
        <v>775</v>
      </c>
      <c r="C31" s="16" t="s">
        <v>156</v>
      </c>
      <c r="D31" s="16" t="s">
        <v>776</v>
      </c>
      <c r="E31" s="16" t="s">
        <v>777</v>
      </c>
      <c r="F31" s="16" t="s">
        <v>778</v>
      </c>
      <c r="G31" s="16" t="s">
        <v>779</v>
      </c>
      <c r="H31" s="18" t="s">
        <v>668</v>
      </c>
    </row>
    <row r="32" spans="1:8" ht="60" customHeight="1">
      <c r="A32" s="16" t="s">
        <v>780</v>
      </c>
      <c r="B32" s="16" t="s">
        <v>781</v>
      </c>
      <c r="C32" s="16" t="s">
        <v>491</v>
      </c>
      <c r="D32" s="16" t="s">
        <v>782</v>
      </c>
      <c r="E32" s="16" t="s">
        <v>783</v>
      </c>
      <c r="F32" s="16" t="s">
        <v>784</v>
      </c>
      <c r="G32" s="16" t="s">
        <v>785</v>
      </c>
      <c r="H32" s="18" t="s">
        <v>92</v>
      </c>
    </row>
    <row r="33" spans="1:8" ht="60" customHeight="1">
      <c r="A33" s="16" t="s">
        <v>786</v>
      </c>
      <c r="B33" s="16" t="s">
        <v>787</v>
      </c>
      <c r="C33" s="16" t="s">
        <v>788</v>
      </c>
      <c r="D33" s="16" t="s">
        <v>789</v>
      </c>
      <c r="E33" s="16" t="s">
        <v>790</v>
      </c>
      <c r="F33" s="16" t="s">
        <v>791</v>
      </c>
      <c r="G33" s="16" t="s">
        <v>792</v>
      </c>
      <c r="H33" s="18" t="s">
        <v>111</v>
      </c>
    </row>
    <row r="34" spans="1:8" ht="60" customHeight="1">
      <c r="A34" s="16" t="s">
        <v>793</v>
      </c>
      <c r="B34" s="16" t="s">
        <v>794</v>
      </c>
      <c r="C34" s="16" t="s">
        <v>769</v>
      </c>
      <c r="D34" s="16" t="s">
        <v>795</v>
      </c>
      <c r="E34" s="16" t="s">
        <v>796</v>
      </c>
      <c r="F34" s="16" t="s">
        <v>797</v>
      </c>
      <c r="G34" s="16" t="s">
        <v>798</v>
      </c>
      <c r="H34" s="18" t="s">
        <v>116</v>
      </c>
    </row>
    <row r="35" spans="1:8" ht="60" customHeight="1">
      <c r="A35" s="16" t="s">
        <v>799</v>
      </c>
      <c r="B35" s="16" t="s">
        <v>800</v>
      </c>
      <c r="C35" s="16" t="s">
        <v>801</v>
      </c>
      <c r="D35" s="16" t="s">
        <v>802</v>
      </c>
      <c r="E35" s="16" t="s">
        <v>803</v>
      </c>
      <c r="F35" s="16" t="s">
        <v>804</v>
      </c>
      <c r="G35" s="16" t="s">
        <v>805</v>
      </c>
      <c r="H35" s="18" t="s">
        <v>111</v>
      </c>
    </row>
    <row r="36" spans="1:8" ht="60" customHeight="1">
      <c r="A36" s="26" t="s">
        <v>806</v>
      </c>
      <c r="B36" s="26" t="s">
        <v>807</v>
      </c>
      <c r="C36" s="26" t="s">
        <v>808</v>
      </c>
      <c r="D36" s="26" t="s">
        <v>809</v>
      </c>
      <c r="E36" s="26" t="s">
        <v>810</v>
      </c>
      <c r="F36" s="26" t="s">
        <v>811</v>
      </c>
      <c r="G36" s="26" t="s">
        <v>812</v>
      </c>
      <c r="H36" s="18" t="s">
        <v>567</v>
      </c>
    </row>
    <row r="37" spans="1:8" ht="60" customHeight="1">
      <c r="A37" s="26" t="s">
        <v>813</v>
      </c>
      <c r="B37" s="26" t="s">
        <v>814</v>
      </c>
      <c r="C37" s="26" t="s">
        <v>815</v>
      </c>
      <c r="D37" s="26" t="s">
        <v>816</v>
      </c>
      <c r="E37" s="26" t="s">
        <v>817</v>
      </c>
      <c r="F37" s="26" t="s">
        <v>818</v>
      </c>
      <c r="G37" s="26" t="s">
        <v>819</v>
      </c>
      <c r="H37" s="18" t="s">
        <v>281</v>
      </c>
    </row>
    <row r="38" spans="1:8" ht="60" customHeight="1">
      <c r="A38" s="33" t="s">
        <v>820</v>
      </c>
      <c r="B38" s="33" t="s">
        <v>821</v>
      </c>
      <c r="C38" s="33" t="s">
        <v>769</v>
      </c>
      <c r="D38" s="33" t="s">
        <v>822</v>
      </c>
      <c r="E38" s="33" t="s">
        <v>823</v>
      </c>
      <c r="F38" s="33" t="s">
        <v>824</v>
      </c>
      <c r="G38" s="33" t="s">
        <v>825</v>
      </c>
      <c r="H38" s="33" t="s">
        <v>506</v>
      </c>
    </row>
    <row r="39" spans="1:8" ht="24" customHeight="1">
      <c r="A39" s="54"/>
      <c r="B39" s="54"/>
      <c r="C39" s="54"/>
      <c r="D39" s="54"/>
      <c r="E39" s="54"/>
      <c r="F39" s="54"/>
      <c r="G39" s="54"/>
      <c r="H39" s="54"/>
    </row>
    <row r="40" spans="1:8" ht="86.1" customHeight="1">
      <c r="A40" s="62" t="s">
        <v>826</v>
      </c>
      <c r="B40" s="62"/>
      <c r="C40" s="62"/>
      <c r="D40" s="62"/>
      <c r="E40" s="62"/>
      <c r="F40" s="62"/>
      <c r="G40" s="62"/>
      <c r="H40" s="62"/>
    </row>
    <row r="41" spans="1:8" ht="210" customHeight="1">
      <c r="A41" s="63" t="s">
        <v>30</v>
      </c>
      <c r="B41" s="63"/>
      <c r="C41" s="63"/>
      <c r="D41" s="63"/>
      <c r="E41" s="63"/>
      <c r="F41" s="63" t="s">
        <v>827</v>
      </c>
      <c r="G41" s="63"/>
      <c r="H41" s="63"/>
    </row>
  </sheetData>
  <mergeCells count="8">
    <mergeCell ref="A39:H39"/>
    <mergeCell ref="A40:H40"/>
    <mergeCell ref="A41:H41"/>
    <mergeCell ref="A1:H1"/>
    <mergeCell ref="A2:H2"/>
    <mergeCell ref="A4:H4"/>
    <mergeCell ref="A17:H17"/>
    <mergeCell ref="A26:H26"/>
  </mergeCells>
  <phoneticPr fontId="37" type="noConversion"/>
  <pageMargins left="0.7" right="0.7" top="0.75" bottom="0.75" header="0.3" footer="0.3"/>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8"/>
  <sheetViews>
    <sheetView workbookViewId="0"/>
  </sheetViews>
  <sheetFormatPr defaultRowHeight="14.25"/>
  <cols>
    <col min="1" max="1" width="10" customWidth="1"/>
    <col min="2" max="2" width="34" customWidth="1"/>
    <col min="3" max="3" width="46" customWidth="1"/>
    <col min="4" max="4" width="30" customWidth="1"/>
    <col min="5" max="5" width="48" customWidth="1"/>
    <col min="6" max="6" width="55" customWidth="1"/>
  </cols>
  <sheetData>
    <row r="1" spans="1:6" ht="27.95" customHeight="1">
      <c r="A1" s="44" t="s">
        <v>828</v>
      </c>
      <c r="B1" s="44"/>
      <c r="C1" s="44"/>
      <c r="D1" s="44"/>
      <c r="E1" s="44"/>
      <c r="F1" s="44"/>
    </row>
    <row r="2" spans="1:6" ht="33.950000000000003" customHeight="1">
      <c r="A2" s="45" t="s">
        <v>829</v>
      </c>
      <c r="B2" s="45"/>
      <c r="C2" s="45"/>
      <c r="D2" s="45"/>
      <c r="E2" s="45"/>
      <c r="F2" s="45"/>
    </row>
    <row r="3" spans="1:6" ht="8.1" customHeight="1">
      <c r="A3" s="26"/>
      <c r="B3" s="26"/>
      <c r="C3" s="26"/>
      <c r="D3" s="26"/>
      <c r="E3" s="26"/>
      <c r="F3" s="26"/>
    </row>
    <row r="4" spans="1:6" ht="39.950000000000003" customHeight="1">
      <c r="A4" s="1" t="s">
        <v>830</v>
      </c>
      <c r="B4" s="1" t="s">
        <v>831</v>
      </c>
      <c r="C4" s="1" t="s">
        <v>832</v>
      </c>
      <c r="D4" s="1" t="s">
        <v>833</v>
      </c>
      <c r="E4" s="1" t="s">
        <v>834</v>
      </c>
      <c r="F4" s="1" t="s">
        <v>655</v>
      </c>
    </row>
    <row r="5" spans="1:6" ht="66" customHeight="1">
      <c r="A5" s="23" t="s">
        <v>835</v>
      </c>
      <c r="B5" s="16" t="s">
        <v>836</v>
      </c>
      <c r="C5" s="16" t="s">
        <v>837</v>
      </c>
      <c r="D5" s="16" t="s">
        <v>838</v>
      </c>
      <c r="E5" s="16" t="s">
        <v>839</v>
      </c>
      <c r="F5" s="18" t="s">
        <v>68</v>
      </c>
    </row>
    <row r="6" spans="1:6" ht="66" customHeight="1">
      <c r="A6" s="23" t="s">
        <v>840</v>
      </c>
      <c r="B6" s="16" t="s">
        <v>841</v>
      </c>
      <c r="C6" s="16" t="s">
        <v>842</v>
      </c>
      <c r="D6" s="16" t="s">
        <v>843</v>
      </c>
      <c r="E6" s="16" t="s">
        <v>844</v>
      </c>
      <c r="F6" s="18" t="s">
        <v>519</v>
      </c>
    </row>
    <row r="7" spans="1:6" ht="66" customHeight="1">
      <c r="A7" s="23" t="s">
        <v>845</v>
      </c>
      <c r="B7" s="16" t="s">
        <v>846</v>
      </c>
      <c r="C7" s="16" t="s">
        <v>847</v>
      </c>
      <c r="D7" s="16" t="s">
        <v>848</v>
      </c>
      <c r="E7" s="16" t="s">
        <v>849</v>
      </c>
      <c r="F7" s="18" t="s">
        <v>125</v>
      </c>
    </row>
    <row r="8" spans="1:6" ht="66" customHeight="1">
      <c r="A8" s="23" t="s">
        <v>850</v>
      </c>
      <c r="B8" s="16" t="s">
        <v>851</v>
      </c>
      <c r="C8" s="16" t="s">
        <v>852</v>
      </c>
      <c r="D8" s="16" t="s">
        <v>853</v>
      </c>
      <c r="E8" s="16" t="s">
        <v>854</v>
      </c>
      <c r="F8" s="18" t="s">
        <v>97</v>
      </c>
    </row>
    <row r="9" spans="1:6" ht="66" customHeight="1">
      <c r="A9" s="23" t="s">
        <v>855</v>
      </c>
      <c r="B9" s="16" t="s">
        <v>856</v>
      </c>
      <c r="C9" s="16" t="s">
        <v>857</v>
      </c>
      <c r="D9" s="16" t="s">
        <v>858</v>
      </c>
      <c r="E9" s="16" t="s">
        <v>859</v>
      </c>
      <c r="F9" s="18" t="s">
        <v>68</v>
      </c>
    </row>
    <row r="10" spans="1:6" ht="66" customHeight="1">
      <c r="A10" s="23" t="s">
        <v>860</v>
      </c>
      <c r="B10" s="16" t="s">
        <v>861</v>
      </c>
      <c r="C10" s="16" t="s">
        <v>862</v>
      </c>
      <c r="D10" s="16" t="s">
        <v>863</v>
      </c>
      <c r="E10" s="16" t="s">
        <v>864</v>
      </c>
      <c r="F10" s="18" t="s">
        <v>111</v>
      </c>
    </row>
    <row r="11" spans="1:6" ht="66" customHeight="1">
      <c r="A11" s="23" t="s">
        <v>865</v>
      </c>
      <c r="B11" s="16" t="s">
        <v>866</v>
      </c>
      <c r="C11" s="16" t="s">
        <v>867</v>
      </c>
      <c r="D11" s="16" t="s">
        <v>868</v>
      </c>
      <c r="E11" s="16" t="s">
        <v>869</v>
      </c>
      <c r="F11" s="18" t="s">
        <v>77</v>
      </c>
    </row>
    <row r="12" spans="1:6" ht="66" customHeight="1">
      <c r="A12" s="23" t="s">
        <v>870</v>
      </c>
      <c r="B12" s="16" t="s">
        <v>871</v>
      </c>
      <c r="C12" s="16" t="s">
        <v>872</v>
      </c>
      <c r="D12" s="16" t="s">
        <v>873</v>
      </c>
      <c r="E12" s="16" t="s">
        <v>874</v>
      </c>
      <c r="F12" s="18" t="s">
        <v>567</v>
      </c>
    </row>
    <row r="13" spans="1:6" ht="66" customHeight="1">
      <c r="A13" s="23" t="s">
        <v>875</v>
      </c>
      <c r="B13" s="16" t="s">
        <v>876</v>
      </c>
      <c r="C13" s="16" t="s">
        <v>877</v>
      </c>
      <c r="D13" s="16" t="s">
        <v>878</v>
      </c>
      <c r="E13" s="16" t="s">
        <v>879</v>
      </c>
      <c r="F13" s="18" t="s">
        <v>116</v>
      </c>
    </row>
    <row r="14" spans="1:6" ht="66" customHeight="1">
      <c r="A14" s="23" t="s">
        <v>880</v>
      </c>
      <c r="B14" s="16" t="s">
        <v>881</v>
      </c>
      <c r="C14" s="16" t="s">
        <v>882</v>
      </c>
      <c r="D14" s="16" t="s">
        <v>883</v>
      </c>
      <c r="E14" s="16" t="s">
        <v>884</v>
      </c>
      <c r="F14" s="18" t="s">
        <v>885</v>
      </c>
    </row>
    <row r="15" spans="1:6" ht="66" customHeight="1">
      <c r="A15" s="23" t="s">
        <v>886</v>
      </c>
      <c r="B15" s="16" t="s">
        <v>887</v>
      </c>
      <c r="C15" s="16" t="s">
        <v>888</v>
      </c>
      <c r="D15" s="16" t="s">
        <v>889</v>
      </c>
      <c r="E15" s="16" t="s">
        <v>890</v>
      </c>
      <c r="F15" s="18" t="s">
        <v>281</v>
      </c>
    </row>
    <row r="16" spans="1:6" ht="66" customHeight="1">
      <c r="A16" s="23" t="s">
        <v>891</v>
      </c>
      <c r="B16" s="16" t="s">
        <v>892</v>
      </c>
      <c r="C16" s="16" t="s">
        <v>893</v>
      </c>
      <c r="D16" s="16" t="s">
        <v>894</v>
      </c>
      <c r="E16" s="16" t="s">
        <v>895</v>
      </c>
      <c r="F16" s="18" t="s">
        <v>506</v>
      </c>
    </row>
    <row r="17" spans="1:6" ht="8.1" customHeight="1">
      <c r="A17" s="26"/>
      <c r="B17" s="26"/>
      <c r="C17" s="26"/>
      <c r="D17" s="26"/>
      <c r="E17" s="26"/>
      <c r="F17" s="26"/>
    </row>
    <row r="18" spans="1:6" ht="75.95" customHeight="1">
      <c r="A18" s="64" t="s">
        <v>896</v>
      </c>
      <c r="B18" s="64"/>
      <c r="C18" s="64"/>
      <c r="D18" s="64"/>
      <c r="E18" s="64"/>
      <c r="F18" s="64"/>
    </row>
  </sheetData>
  <mergeCells count="3">
    <mergeCell ref="A1:F1"/>
    <mergeCell ref="A2:F2"/>
    <mergeCell ref="A18:F18"/>
  </mergeCells>
  <phoneticPr fontId="37"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7"/>
  <sheetViews>
    <sheetView workbookViewId="0"/>
  </sheetViews>
  <sheetFormatPr defaultRowHeight="14.25"/>
  <cols>
    <col min="1" max="1" width="12" customWidth="1"/>
    <col min="2" max="6" width="28" customWidth="1"/>
    <col min="7" max="7" width="34" customWidth="1"/>
    <col min="8" max="8" width="56" customWidth="1"/>
  </cols>
  <sheetData>
    <row r="1" spans="1:8" ht="27.95" customHeight="1">
      <c r="A1" s="44" t="s">
        <v>897</v>
      </c>
      <c r="B1" s="44"/>
      <c r="C1" s="44"/>
      <c r="D1" s="44"/>
      <c r="E1" s="44"/>
      <c r="F1" s="44"/>
      <c r="G1" s="44"/>
      <c r="H1" s="44"/>
    </row>
    <row r="2" spans="1:8" ht="38.1" customHeight="1">
      <c r="A2" s="45" t="s">
        <v>898</v>
      </c>
      <c r="B2" s="45"/>
      <c r="C2" s="45"/>
      <c r="D2" s="45"/>
      <c r="E2" s="45"/>
      <c r="F2" s="45"/>
      <c r="G2" s="45"/>
      <c r="H2" s="45"/>
    </row>
    <row r="3" spans="1:8" ht="8.1" customHeight="1">
      <c r="A3" s="26"/>
      <c r="B3" s="26"/>
      <c r="C3" s="26"/>
      <c r="D3" s="26"/>
      <c r="E3" s="26"/>
      <c r="F3" s="26"/>
      <c r="G3" s="26"/>
      <c r="H3" s="26"/>
    </row>
    <row r="4" spans="1:8" ht="24" customHeight="1">
      <c r="A4" s="46" t="s">
        <v>899</v>
      </c>
      <c r="B4" s="46"/>
      <c r="C4" s="46"/>
      <c r="D4" s="46"/>
      <c r="E4" s="46"/>
      <c r="F4" s="46"/>
      <c r="G4" s="46"/>
      <c r="H4" s="46"/>
    </row>
    <row r="5" spans="1:8" ht="39.950000000000003" customHeight="1">
      <c r="A5" s="1" t="s">
        <v>900</v>
      </c>
      <c r="B5" s="1" t="s">
        <v>901</v>
      </c>
      <c r="C5" s="1" t="s">
        <v>902</v>
      </c>
      <c r="D5" s="1" t="s">
        <v>903</v>
      </c>
      <c r="E5" s="1" t="s">
        <v>904</v>
      </c>
      <c r="F5" s="1" t="s">
        <v>765</v>
      </c>
      <c r="G5" s="1" t="s">
        <v>905</v>
      </c>
      <c r="H5" s="1" t="s">
        <v>655</v>
      </c>
    </row>
    <row r="6" spans="1:8" ht="66" customHeight="1">
      <c r="A6" s="16" t="s">
        <v>906</v>
      </c>
      <c r="B6" s="16" t="s">
        <v>907</v>
      </c>
      <c r="C6" s="16" t="s">
        <v>908</v>
      </c>
      <c r="D6" s="16" t="s">
        <v>909</v>
      </c>
      <c r="E6" s="16" t="s">
        <v>910</v>
      </c>
      <c r="F6" s="16" t="s">
        <v>911</v>
      </c>
      <c r="G6" s="16" t="s">
        <v>912</v>
      </c>
      <c r="H6" s="18" t="s">
        <v>87</v>
      </c>
    </row>
    <row r="7" spans="1:8" ht="66" customHeight="1">
      <c r="A7" s="16" t="s">
        <v>913</v>
      </c>
      <c r="B7" s="16" t="s">
        <v>914</v>
      </c>
      <c r="C7" s="16" t="s">
        <v>915</v>
      </c>
      <c r="D7" s="16" t="s">
        <v>916</v>
      </c>
      <c r="E7" s="16" t="s">
        <v>917</v>
      </c>
      <c r="F7" s="16" t="s">
        <v>918</v>
      </c>
      <c r="G7" s="16" t="s">
        <v>919</v>
      </c>
      <c r="H7" s="18" t="s">
        <v>125</v>
      </c>
    </row>
    <row r="8" spans="1:8" ht="66" customHeight="1">
      <c r="A8" s="16" t="s">
        <v>920</v>
      </c>
      <c r="B8" s="16" t="s">
        <v>921</v>
      </c>
      <c r="C8" s="16" t="s">
        <v>922</v>
      </c>
      <c r="D8" s="16" t="s">
        <v>923</v>
      </c>
      <c r="E8" s="16" t="s">
        <v>924</v>
      </c>
      <c r="F8" s="16" t="s">
        <v>925</v>
      </c>
      <c r="G8" s="16" t="s">
        <v>780</v>
      </c>
      <c r="H8" s="18" t="s">
        <v>92</v>
      </c>
    </row>
    <row r="9" spans="1:8" ht="66" customHeight="1">
      <c r="A9" s="16" t="s">
        <v>926</v>
      </c>
      <c r="B9" s="16" t="s">
        <v>927</v>
      </c>
      <c r="C9" s="16" t="s">
        <v>928</v>
      </c>
      <c r="D9" s="16" t="s">
        <v>929</v>
      </c>
      <c r="E9" s="16" t="s">
        <v>930</v>
      </c>
      <c r="F9" s="16" t="s">
        <v>931</v>
      </c>
      <c r="G9" s="16" t="s">
        <v>932</v>
      </c>
      <c r="H9" s="18" t="s">
        <v>68</v>
      </c>
    </row>
    <row r="10" spans="1:8" ht="66" customHeight="1">
      <c r="A10" s="16" t="s">
        <v>933</v>
      </c>
      <c r="B10" s="16" t="s">
        <v>934</v>
      </c>
      <c r="C10" s="16" t="s">
        <v>935</v>
      </c>
      <c r="D10" s="16" t="s">
        <v>936</v>
      </c>
      <c r="E10" s="16" t="s">
        <v>937</v>
      </c>
      <c r="F10" s="16" t="s">
        <v>938</v>
      </c>
      <c r="G10" s="16" t="s">
        <v>939</v>
      </c>
      <c r="H10" s="18" t="s">
        <v>97</v>
      </c>
    </row>
    <row r="11" spans="1:8" ht="66" customHeight="1">
      <c r="A11" s="16" t="s">
        <v>940</v>
      </c>
      <c r="B11" s="16" t="s">
        <v>941</v>
      </c>
      <c r="C11" s="16" t="s">
        <v>942</v>
      </c>
      <c r="D11" s="16" t="s">
        <v>943</v>
      </c>
      <c r="E11" s="16" t="s">
        <v>944</v>
      </c>
      <c r="F11" s="16" t="s">
        <v>945</v>
      </c>
      <c r="G11" s="16" t="s">
        <v>786</v>
      </c>
      <c r="H11" s="18" t="s">
        <v>111</v>
      </c>
    </row>
    <row r="12" spans="1:8" ht="66" customHeight="1">
      <c r="A12" s="16" t="s">
        <v>946</v>
      </c>
      <c r="B12" s="16" t="s">
        <v>947</v>
      </c>
      <c r="C12" s="16" t="s">
        <v>948</v>
      </c>
      <c r="D12" s="16" t="s">
        <v>949</v>
      </c>
      <c r="E12" s="16" t="s">
        <v>950</v>
      </c>
      <c r="F12" s="16" t="s">
        <v>951</v>
      </c>
      <c r="G12" s="16" t="s">
        <v>799</v>
      </c>
      <c r="H12" s="18" t="s">
        <v>204</v>
      </c>
    </row>
    <row r="13" spans="1:8" ht="66" customHeight="1">
      <c r="A13" s="16" t="s">
        <v>952</v>
      </c>
      <c r="B13" s="16" t="s">
        <v>953</v>
      </c>
      <c r="C13" s="16" t="s">
        <v>954</v>
      </c>
      <c r="D13" s="16" t="s">
        <v>955</v>
      </c>
      <c r="E13" s="16" t="s">
        <v>956</v>
      </c>
      <c r="F13" s="16" t="s">
        <v>957</v>
      </c>
      <c r="G13" s="16" t="s">
        <v>958</v>
      </c>
      <c r="H13" s="18" t="s">
        <v>281</v>
      </c>
    </row>
    <row r="14" spans="1:8" ht="66" customHeight="1">
      <c r="A14" s="26" t="s">
        <v>959</v>
      </c>
      <c r="B14" s="26" t="s">
        <v>960</v>
      </c>
      <c r="C14" s="26" t="s">
        <v>961</v>
      </c>
      <c r="D14" s="26" t="s">
        <v>962</v>
      </c>
      <c r="E14" s="26" t="s">
        <v>963</v>
      </c>
      <c r="F14" s="26" t="s">
        <v>964</v>
      </c>
      <c r="G14" s="26" t="s">
        <v>965</v>
      </c>
      <c r="H14" s="18" t="s">
        <v>506</v>
      </c>
    </row>
    <row r="15" spans="1:8" ht="8.1" customHeight="1">
      <c r="A15" s="26"/>
      <c r="B15" s="26"/>
      <c r="C15" s="26"/>
      <c r="D15" s="26"/>
      <c r="E15" s="26"/>
      <c r="F15" s="26"/>
      <c r="G15" s="26"/>
      <c r="H15" s="26"/>
    </row>
    <row r="16" spans="1:8" ht="8.1" customHeight="1">
      <c r="A16" s="46"/>
      <c r="B16" s="46"/>
      <c r="C16" s="46"/>
      <c r="D16" s="46"/>
      <c r="E16" s="46"/>
      <c r="F16" s="46"/>
      <c r="G16" s="46"/>
      <c r="H16" s="46"/>
    </row>
    <row r="17" spans="1:8" ht="24" customHeight="1">
      <c r="A17" s="1" t="s">
        <v>966</v>
      </c>
      <c r="B17" s="1"/>
      <c r="C17" s="1"/>
      <c r="D17" s="1"/>
      <c r="E17" s="1"/>
      <c r="F17" s="1"/>
      <c r="G17" s="1"/>
      <c r="H17" s="26"/>
    </row>
    <row r="18" spans="1:8" ht="42" customHeight="1">
      <c r="A18" s="16" t="s">
        <v>649</v>
      </c>
      <c r="B18" s="16" t="s">
        <v>967</v>
      </c>
      <c r="C18" s="16" t="s">
        <v>968</v>
      </c>
      <c r="D18" s="16" t="s">
        <v>969</v>
      </c>
      <c r="E18" s="16" t="s">
        <v>970</v>
      </c>
      <c r="F18" s="16" t="s">
        <v>971</v>
      </c>
      <c r="G18" s="27" t="s">
        <v>655</v>
      </c>
      <c r="H18" s="26"/>
    </row>
    <row r="19" spans="1:8" ht="60" customHeight="1">
      <c r="A19" s="16">
        <v>1</v>
      </c>
      <c r="B19" s="16" t="s">
        <v>972</v>
      </c>
      <c r="C19" s="16" t="s">
        <v>973</v>
      </c>
      <c r="D19" s="16" t="s">
        <v>974</v>
      </c>
      <c r="E19" s="16" t="s">
        <v>975</v>
      </c>
      <c r="F19" s="16" t="s">
        <v>976</v>
      </c>
      <c r="G19" s="18" t="s">
        <v>68</v>
      </c>
      <c r="H19" s="26"/>
    </row>
    <row r="20" spans="1:8" ht="60" customHeight="1">
      <c r="A20" s="16">
        <v>2</v>
      </c>
      <c r="B20" s="16" t="s">
        <v>977</v>
      </c>
      <c r="C20" s="16" t="s">
        <v>978</v>
      </c>
      <c r="D20" s="16" t="s">
        <v>979</v>
      </c>
      <c r="E20" s="16" t="s">
        <v>980</v>
      </c>
      <c r="F20" s="16" t="s">
        <v>981</v>
      </c>
      <c r="G20" s="18" t="s">
        <v>87</v>
      </c>
      <c r="H20" s="26"/>
    </row>
    <row r="21" spans="1:8" ht="60" customHeight="1">
      <c r="A21" s="16">
        <v>3</v>
      </c>
      <c r="B21" s="16" t="s">
        <v>982</v>
      </c>
      <c r="C21" s="16" t="s">
        <v>983</v>
      </c>
      <c r="D21" s="16" t="s">
        <v>984</v>
      </c>
      <c r="E21" s="16" t="s">
        <v>158</v>
      </c>
      <c r="F21" s="16" t="s">
        <v>985</v>
      </c>
      <c r="G21" s="18" t="s">
        <v>125</v>
      </c>
      <c r="H21" s="26"/>
    </row>
    <row r="22" spans="1:8" ht="60" customHeight="1">
      <c r="A22" s="16">
        <v>4</v>
      </c>
      <c r="B22" s="16" t="s">
        <v>986</v>
      </c>
      <c r="C22" s="16" t="s">
        <v>987</v>
      </c>
      <c r="D22" s="16" t="s">
        <v>988</v>
      </c>
      <c r="E22" s="16" t="s">
        <v>176</v>
      </c>
      <c r="F22" s="16" t="s">
        <v>989</v>
      </c>
      <c r="G22" s="18" t="s">
        <v>519</v>
      </c>
      <c r="H22" s="26"/>
    </row>
    <row r="23" spans="1:8" ht="60" customHeight="1">
      <c r="A23" s="16">
        <v>5</v>
      </c>
      <c r="B23" s="16" t="s">
        <v>990</v>
      </c>
      <c r="C23" s="16" t="s">
        <v>991</v>
      </c>
      <c r="D23" s="16" t="s">
        <v>992</v>
      </c>
      <c r="E23" s="16" t="s">
        <v>190</v>
      </c>
      <c r="F23" s="16" t="s">
        <v>993</v>
      </c>
      <c r="G23" s="18" t="s">
        <v>92</v>
      </c>
      <c r="H23" s="26"/>
    </row>
    <row r="24" spans="1:8" ht="60" customHeight="1">
      <c r="A24" s="16">
        <v>6</v>
      </c>
      <c r="B24" s="16" t="s">
        <v>994</v>
      </c>
      <c r="C24" s="16" t="s">
        <v>995</v>
      </c>
      <c r="D24" s="16" t="s">
        <v>996</v>
      </c>
      <c r="E24" s="16" t="s">
        <v>997</v>
      </c>
      <c r="F24" s="16" t="s">
        <v>998</v>
      </c>
      <c r="G24" s="18" t="s">
        <v>68</v>
      </c>
      <c r="H24" s="26"/>
    </row>
    <row r="25" spans="1:8" ht="60" customHeight="1">
      <c r="A25" s="26">
        <v>7</v>
      </c>
      <c r="B25" s="26" t="s">
        <v>999</v>
      </c>
      <c r="C25" s="26" t="s">
        <v>1000</v>
      </c>
      <c r="D25" s="26" t="s">
        <v>1001</v>
      </c>
      <c r="E25" s="26" t="s">
        <v>1002</v>
      </c>
      <c r="F25" s="26" t="s">
        <v>1003</v>
      </c>
      <c r="G25" s="18" t="s">
        <v>111</v>
      </c>
      <c r="H25" s="26"/>
    </row>
    <row r="26" spans="1:8" ht="60" customHeight="1">
      <c r="A26" s="26">
        <v>8</v>
      </c>
      <c r="B26" s="26" t="s">
        <v>1004</v>
      </c>
      <c r="C26" s="26" t="s">
        <v>1005</v>
      </c>
      <c r="D26" s="26" t="s">
        <v>1006</v>
      </c>
      <c r="E26" s="26" t="s">
        <v>1007</v>
      </c>
      <c r="F26" s="26" t="s">
        <v>1008</v>
      </c>
      <c r="G26" s="18" t="s">
        <v>281</v>
      </c>
      <c r="H26" s="26"/>
    </row>
    <row r="27" spans="1:8" ht="60" customHeight="1">
      <c r="A27" s="26">
        <v>9</v>
      </c>
      <c r="B27" s="26" t="s">
        <v>1009</v>
      </c>
      <c r="C27" s="26" t="s">
        <v>1010</v>
      </c>
      <c r="D27" s="26" t="s">
        <v>1011</v>
      </c>
      <c r="E27" s="26" t="s">
        <v>1012</v>
      </c>
      <c r="F27" s="26" t="s">
        <v>1013</v>
      </c>
      <c r="G27" s="18" t="s">
        <v>717</v>
      </c>
      <c r="H27" s="26"/>
    </row>
    <row r="28" spans="1:8" ht="8.1" customHeight="1">
      <c r="A28" s="46"/>
      <c r="B28" s="46"/>
      <c r="C28" s="46"/>
      <c r="D28" s="46"/>
      <c r="E28" s="46"/>
      <c r="F28" s="46"/>
      <c r="G28" s="46"/>
      <c r="H28" s="46"/>
    </row>
    <row r="29" spans="1:8" ht="8.1" customHeight="1">
      <c r="A29" s="23"/>
      <c r="B29" s="47"/>
      <c r="C29" s="47"/>
      <c r="D29" s="47"/>
      <c r="E29" s="47"/>
      <c r="F29" s="47"/>
      <c r="G29" s="47"/>
      <c r="H29" s="47"/>
    </row>
    <row r="30" spans="1:8" ht="24" customHeight="1">
      <c r="A30" s="23" t="s">
        <v>1014</v>
      </c>
      <c r="B30" s="47"/>
      <c r="C30" s="47"/>
      <c r="D30" s="47"/>
      <c r="E30" s="47"/>
      <c r="F30" s="47"/>
      <c r="G30" s="47"/>
      <c r="H30" s="47"/>
    </row>
    <row r="31" spans="1:8" ht="72" customHeight="1">
      <c r="A31" s="23" t="s">
        <v>1015</v>
      </c>
      <c r="B31" s="47" t="s">
        <v>1016</v>
      </c>
      <c r="C31" s="47"/>
      <c r="D31" s="47"/>
      <c r="E31" s="47"/>
      <c r="F31" s="47"/>
      <c r="G31" s="47"/>
      <c r="H31" s="47"/>
    </row>
    <row r="32" spans="1:8" ht="72" customHeight="1">
      <c r="A32" s="28" t="s">
        <v>1017</v>
      </c>
      <c r="B32" s="65" t="s">
        <v>1018</v>
      </c>
      <c r="C32" s="65"/>
      <c r="D32" s="65"/>
      <c r="E32" s="65"/>
      <c r="F32" s="65"/>
      <c r="G32" s="65"/>
      <c r="H32" s="65"/>
    </row>
    <row r="33" spans="1:8" ht="72" customHeight="1">
      <c r="A33" s="29" t="s">
        <v>1019</v>
      </c>
      <c r="B33" s="66" t="s">
        <v>1020</v>
      </c>
      <c r="C33" s="66"/>
      <c r="D33" s="66"/>
      <c r="E33" s="66"/>
      <c r="F33" s="66"/>
      <c r="G33" s="66"/>
      <c r="H33" s="66"/>
    </row>
    <row r="34" spans="1:8" ht="189.95" customHeight="1">
      <c r="A34" s="34" t="s">
        <v>1021</v>
      </c>
      <c r="B34" s="48" t="s">
        <v>30</v>
      </c>
      <c r="C34" s="48"/>
      <c r="D34" s="48"/>
      <c r="E34" s="48"/>
      <c r="F34" s="48"/>
      <c r="G34" s="48"/>
      <c r="H34" s="48"/>
    </row>
    <row r="35" spans="1:8" ht="72" customHeight="1">
      <c r="A35" s="23" t="s">
        <v>723</v>
      </c>
      <c r="B35" s="47" t="s">
        <v>1022</v>
      </c>
      <c r="C35" s="47"/>
      <c r="D35" s="47"/>
      <c r="E35" s="47"/>
      <c r="F35" s="47"/>
      <c r="G35" s="47"/>
      <c r="H35" s="47"/>
    </row>
    <row r="36" spans="1:8" ht="72" customHeight="1">
      <c r="A36" s="23" t="s">
        <v>1023</v>
      </c>
      <c r="B36" s="47" t="s">
        <v>1024</v>
      </c>
      <c r="C36" s="47"/>
      <c r="D36" s="47"/>
      <c r="E36" s="47"/>
      <c r="F36" s="47"/>
      <c r="G36" s="47"/>
      <c r="H36" s="47"/>
    </row>
    <row r="37" spans="1:8" ht="72" customHeight="1">
      <c r="A37" s="23" t="s">
        <v>1025</v>
      </c>
      <c r="B37" s="47" t="s">
        <v>1026</v>
      </c>
      <c r="C37" s="47"/>
      <c r="D37" s="47"/>
      <c r="E37" s="47"/>
      <c r="F37" s="47"/>
      <c r="G37" s="47"/>
      <c r="H37" s="47"/>
    </row>
  </sheetData>
  <mergeCells count="14">
    <mergeCell ref="B34:H34"/>
    <mergeCell ref="B35:H35"/>
    <mergeCell ref="B36:H36"/>
    <mergeCell ref="B37:H37"/>
    <mergeCell ref="B29:H29"/>
    <mergeCell ref="B30:H30"/>
    <mergeCell ref="B31:H31"/>
    <mergeCell ref="B32:H32"/>
    <mergeCell ref="B33:H33"/>
    <mergeCell ref="A1:H1"/>
    <mergeCell ref="A2:H2"/>
    <mergeCell ref="A4:H4"/>
    <mergeCell ref="A16:H16"/>
    <mergeCell ref="A28:H28"/>
  </mergeCells>
  <phoneticPr fontId="37" type="noConversion"/>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3"/>
  <sheetViews>
    <sheetView workbookViewId="0"/>
  </sheetViews>
  <sheetFormatPr defaultRowHeight="14.25"/>
  <cols>
    <col min="1" max="1" width="10" customWidth="1"/>
    <col min="2" max="2" width="28" customWidth="1"/>
    <col min="3" max="3" width="30" customWidth="1"/>
    <col min="4" max="5" width="42" customWidth="1"/>
    <col min="6" max="6" width="14" customWidth="1"/>
  </cols>
  <sheetData>
    <row r="1" spans="1:6" ht="27.95" customHeight="1">
      <c r="A1" s="44" t="s">
        <v>1027</v>
      </c>
      <c r="B1" s="44"/>
      <c r="C1" s="44"/>
      <c r="D1" s="44"/>
      <c r="E1" s="44"/>
      <c r="F1" s="44"/>
    </row>
    <row r="2" spans="1:6" ht="38.1" customHeight="1">
      <c r="A2" s="45" t="s">
        <v>1028</v>
      </c>
      <c r="B2" s="45"/>
      <c r="C2" s="45"/>
      <c r="D2" s="45"/>
      <c r="E2" s="45"/>
      <c r="F2" s="45"/>
    </row>
    <row r="3" spans="1:6" ht="8.1" customHeight="1">
      <c r="A3" s="26"/>
      <c r="B3" s="26"/>
      <c r="C3" s="26"/>
      <c r="D3" s="26"/>
      <c r="E3" s="26"/>
      <c r="F3" s="26"/>
    </row>
    <row r="4" spans="1:6" ht="39.950000000000003" customHeight="1">
      <c r="A4" s="1" t="s">
        <v>1029</v>
      </c>
      <c r="B4" s="1" t="s">
        <v>1030</v>
      </c>
      <c r="C4" s="1" t="s">
        <v>1031</v>
      </c>
      <c r="D4" s="1" t="s">
        <v>1032</v>
      </c>
      <c r="E4" s="1" t="s">
        <v>1033</v>
      </c>
      <c r="F4" s="1" t="s">
        <v>39</v>
      </c>
    </row>
    <row r="5" spans="1:6" ht="54" customHeight="1">
      <c r="A5" s="23" t="s">
        <v>1034</v>
      </c>
      <c r="B5" s="16" t="s">
        <v>1035</v>
      </c>
      <c r="C5" s="16" t="s">
        <v>1036</v>
      </c>
      <c r="D5" s="16" t="s">
        <v>1037</v>
      </c>
      <c r="E5" s="18" t="s">
        <v>68</v>
      </c>
      <c r="F5" s="19">
        <v>46269</v>
      </c>
    </row>
    <row r="6" spans="1:6" ht="54" customHeight="1">
      <c r="A6" s="23" t="s">
        <v>1038</v>
      </c>
      <c r="B6" s="16" t="s">
        <v>1039</v>
      </c>
      <c r="C6" s="16" t="s">
        <v>1040</v>
      </c>
      <c r="D6" s="16" t="s">
        <v>1041</v>
      </c>
      <c r="E6" s="18" t="s">
        <v>204</v>
      </c>
      <c r="F6" s="19">
        <v>46269</v>
      </c>
    </row>
    <row r="7" spans="1:6" ht="54" customHeight="1">
      <c r="A7" s="23" t="s">
        <v>1042</v>
      </c>
      <c r="B7" s="16" t="s">
        <v>1043</v>
      </c>
      <c r="C7" s="16" t="s">
        <v>1044</v>
      </c>
      <c r="D7" s="16" t="s">
        <v>1045</v>
      </c>
      <c r="E7" s="18" t="s">
        <v>97</v>
      </c>
      <c r="F7" s="19">
        <v>46269</v>
      </c>
    </row>
    <row r="8" spans="1:6" ht="54" customHeight="1">
      <c r="A8" s="23" t="s">
        <v>1046</v>
      </c>
      <c r="B8" s="16" t="s">
        <v>1047</v>
      </c>
      <c r="C8" s="16" t="s">
        <v>1048</v>
      </c>
      <c r="D8" s="16" t="s">
        <v>1049</v>
      </c>
      <c r="E8" s="18" t="s">
        <v>106</v>
      </c>
      <c r="F8" s="19">
        <v>46269</v>
      </c>
    </row>
    <row r="9" spans="1:6" ht="54" customHeight="1">
      <c r="A9" s="23" t="s">
        <v>1050</v>
      </c>
      <c r="B9" s="16" t="s">
        <v>1051</v>
      </c>
      <c r="C9" s="16" t="s">
        <v>1052</v>
      </c>
      <c r="D9" s="16" t="s">
        <v>1053</v>
      </c>
      <c r="E9" s="18" t="s">
        <v>111</v>
      </c>
      <c r="F9" s="19">
        <v>46269</v>
      </c>
    </row>
    <row r="10" spans="1:6" ht="54" customHeight="1">
      <c r="A10" s="23" t="s">
        <v>1054</v>
      </c>
      <c r="B10" s="16" t="s">
        <v>1051</v>
      </c>
      <c r="C10" s="16" t="s">
        <v>1055</v>
      </c>
      <c r="D10" s="16" t="s">
        <v>1056</v>
      </c>
      <c r="E10" s="18" t="s">
        <v>1057</v>
      </c>
      <c r="F10" s="19">
        <v>46269</v>
      </c>
    </row>
    <row r="11" spans="1:6" ht="54" customHeight="1">
      <c r="A11" s="23" t="s">
        <v>1058</v>
      </c>
      <c r="B11" s="16" t="s">
        <v>1059</v>
      </c>
      <c r="C11" s="16" t="s">
        <v>1060</v>
      </c>
      <c r="D11" s="16" t="s">
        <v>1061</v>
      </c>
      <c r="E11" s="18" t="s">
        <v>173</v>
      </c>
      <c r="F11" s="19">
        <v>46269</v>
      </c>
    </row>
    <row r="12" spans="1:6" ht="54" customHeight="1">
      <c r="A12" s="23" t="s">
        <v>1062</v>
      </c>
      <c r="B12" s="16" t="s">
        <v>1063</v>
      </c>
      <c r="C12" s="16" t="s">
        <v>1064</v>
      </c>
      <c r="D12" s="16" t="s">
        <v>1065</v>
      </c>
      <c r="E12" s="18" t="s">
        <v>125</v>
      </c>
      <c r="F12" s="19">
        <v>46269</v>
      </c>
    </row>
    <row r="13" spans="1:6" ht="54" customHeight="1">
      <c r="A13" s="23" t="s">
        <v>1066</v>
      </c>
      <c r="B13" s="16" t="s">
        <v>1067</v>
      </c>
      <c r="C13" s="16" t="s">
        <v>1068</v>
      </c>
      <c r="D13" s="16" t="s">
        <v>1069</v>
      </c>
      <c r="E13" s="18" t="s">
        <v>82</v>
      </c>
      <c r="F13" s="19">
        <v>46269</v>
      </c>
    </row>
    <row r="14" spans="1:6" ht="54" customHeight="1">
      <c r="A14" s="23" t="s">
        <v>1070</v>
      </c>
      <c r="B14" s="16" t="s">
        <v>1067</v>
      </c>
      <c r="C14" s="16" t="s">
        <v>1071</v>
      </c>
      <c r="D14" s="16" t="s">
        <v>1072</v>
      </c>
      <c r="E14" s="18" t="s">
        <v>87</v>
      </c>
      <c r="F14" s="19">
        <v>46269</v>
      </c>
    </row>
    <row r="15" spans="1:6" ht="54" customHeight="1">
      <c r="A15" s="23" t="s">
        <v>1073</v>
      </c>
      <c r="B15" s="16" t="s">
        <v>1074</v>
      </c>
      <c r="C15" s="16" t="s">
        <v>1075</v>
      </c>
      <c r="D15" s="16" t="s">
        <v>1076</v>
      </c>
      <c r="E15" s="18" t="s">
        <v>506</v>
      </c>
      <c r="F15" s="19">
        <v>46269</v>
      </c>
    </row>
    <row r="16" spans="1:6" ht="54" customHeight="1">
      <c r="A16" s="23" t="s">
        <v>1077</v>
      </c>
      <c r="B16" s="16" t="s">
        <v>1078</v>
      </c>
      <c r="C16" s="16" t="s">
        <v>1079</v>
      </c>
      <c r="D16" s="16" t="s">
        <v>1080</v>
      </c>
      <c r="E16" s="18" t="s">
        <v>717</v>
      </c>
      <c r="F16" s="19">
        <v>46269</v>
      </c>
    </row>
    <row r="17" spans="1:6" ht="54" customHeight="1">
      <c r="A17" s="23" t="s">
        <v>1081</v>
      </c>
      <c r="B17" s="16" t="s">
        <v>1078</v>
      </c>
      <c r="C17" s="16" t="s">
        <v>1082</v>
      </c>
      <c r="D17" s="16" t="s">
        <v>1083</v>
      </c>
      <c r="E17" s="18" t="s">
        <v>1084</v>
      </c>
      <c r="F17" s="19">
        <v>46269</v>
      </c>
    </row>
    <row r="18" spans="1:6" ht="54" customHeight="1">
      <c r="A18" s="23" t="s">
        <v>1085</v>
      </c>
      <c r="B18" s="16" t="s">
        <v>1067</v>
      </c>
      <c r="C18" s="16" t="s">
        <v>1086</v>
      </c>
      <c r="D18" s="16" t="s">
        <v>1087</v>
      </c>
      <c r="E18" s="18" t="s">
        <v>92</v>
      </c>
      <c r="F18" s="19">
        <v>46269</v>
      </c>
    </row>
    <row r="19" spans="1:6" ht="54" customHeight="1">
      <c r="A19" s="23" t="s">
        <v>1088</v>
      </c>
      <c r="B19" s="16" t="s">
        <v>1063</v>
      </c>
      <c r="C19" s="16" t="s">
        <v>1089</v>
      </c>
      <c r="D19" s="16" t="s">
        <v>1090</v>
      </c>
      <c r="E19" s="18" t="s">
        <v>435</v>
      </c>
      <c r="F19" s="19">
        <v>46269</v>
      </c>
    </row>
    <row r="20" spans="1:6" ht="54" customHeight="1">
      <c r="A20" s="23" t="s">
        <v>1091</v>
      </c>
      <c r="B20" s="16" t="s">
        <v>1092</v>
      </c>
      <c r="C20" s="16" t="s">
        <v>1093</v>
      </c>
      <c r="D20" s="16" t="s">
        <v>1094</v>
      </c>
      <c r="E20" s="18" t="s">
        <v>121</v>
      </c>
      <c r="F20" s="19">
        <v>46269</v>
      </c>
    </row>
    <row r="21" spans="1:6" ht="54" customHeight="1">
      <c r="A21" s="23" t="s">
        <v>1095</v>
      </c>
      <c r="B21" s="16" t="s">
        <v>1096</v>
      </c>
      <c r="C21" s="16" t="s">
        <v>1097</v>
      </c>
      <c r="D21" s="16" t="s">
        <v>1098</v>
      </c>
      <c r="E21" s="18" t="s">
        <v>281</v>
      </c>
      <c r="F21" s="19">
        <v>46269</v>
      </c>
    </row>
    <row r="22" spans="1:6" ht="54" customHeight="1">
      <c r="A22" s="23" t="s">
        <v>1099</v>
      </c>
      <c r="B22" s="16" t="s">
        <v>1096</v>
      </c>
      <c r="C22" s="16" t="s">
        <v>1100</v>
      </c>
      <c r="D22" s="16" t="s">
        <v>1101</v>
      </c>
      <c r="E22" s="18" t="s">
        <v>116</v>
      </c>
      <c r="F22" s="19">
        <v>46269</v>
      </c>
    </row>
    <row r="23" spans="1:6" ht="54" customHeight="1">
      <c r="A23" s="23" t="s">
        <v>1102</v>
      </c>
      <c r="B23" s="16" t="s">
        <v>1103</v>
      </c>
      <c r="C23" s="16" t="s">
        <v>1104</v>
      </c>
      <c r="D23" s="16" t="s">
        <v>1105</v>
      </c>
      <c r="E23" s="18" t="s">
        <v>1106</v>
      </c>
      <c r="F23" s="19">
        <v>46269</v>
      </c>
    </row>
    <row r="24" spans="1:6" ht="54" customHeight="1">
      <c r="A24" s="23" t="s">
        <v>1107</v>
      </c>
      <c r="B24" s="16" t="s">
        <v>1108</v>
      </c>
      <c r="C24" s="16" t="s">
        <v>1109</v>
      </c>
      <c r="D24" s="16" t="s">
        <v>1110</v>
      </c>
      <c r="E24" s="18" t="s">
        <v>668</v>
      </c>
      <c r="F24" s="19">
        <v>46269</v>
      </c>
    </row>
    <row r="25" spans="1:6" ht="54" customHeight="1">
      <c r="A25" s="23" t="s">
        <v>1111</v>
      </c>
      <c r="B25" s="16" t="s">
        <v>1108</v>
      </c>
      <c r="C25" s="16" t="s">
        <v>1112</v>
      </c>
      <c r="D25" s="16" t="s">
        <v>1113</v>
      </c>
      <c r="E25" s="18" t="s">
        <v>63</v>
      </c>
      <c r="F25" s="19">
        <v>46269</v>
      </c>
    </row>
    <row r="26" spans="1:6" ht="54" customHeight="1">
      <c r="A26" s="23" t="s">
        <v>1114</v>
      </c>
      <c r="B26" s="16" t="s">
        <v>1108</v>
      </c>
      <c r="C26" s="16" t="s">
        <v>1115</v>
      </c>
      <c r="D26" s="16" t="s">
        <v>1116</v>
      </c>
      <c r="E26" s="18" t="s">
        <v>1117</v>
      </c>
      <c r="F26" s="19">
        <v>46269</v>
      </c>
    </row>
    <row r="27" spans="1:6" ht="54" customHeight="1">
      <c r="A27" s="23" t="s">
        <v>1118</v>
      </c>
      <c r="B27" s="16" t="s">
        <v>1108</v>
      </c>
      <c r="C27" s="16" t="s">
        <v>1119</v>
      </c>
      <c r="D27" s="16" t="s">
        <v>1120</v>
      </c>
      <c r="E27" s="18" t="s">
        <v>77</v>
      </c>
      <c r="F27" s="19">
        <v>46269</v>
      </c>
    </row>
    <row r="28" spans="1:6" ht="54" customHeight="1">
      <c r="A28" s="23" t="s">
        <v>1121</v>
      </c>
      <c r="B28" s="16" t="s">
        <v>1122</v>
      </c>
      <c r="C28" s="16" t="s">
        <v>1123</v>
      </c>
      <c r="D28" s="16" t="s">
        <v>1124</v>
      </c>
      <c r="E28" s="18" t="s">
        <v>567</v>
      </c>
      <c r="F28" s="19">
        <v>46269</v>
      </c>
    </row>
    <row r="29" spans="1:6" ht="54" customHeight="1">
      <c r="A29" s="26" t="s">
        <v>1125</v>
      </c>
      <c r="B29" s="26" t="s">
        <v>1126</v>
      </c>
      <c r="C29" s="26" t="s">
        <v>1127</v>
      </c>
      <c r="D29" s="26" t="s">
        <v>1128</v>
      </c>
      <c r="E29" s="26" t="s">
        <v>265</v>
      </c>
      <c r="F29" s="30">
        <v>46269</v>
      </c>
    </row>
    <row r="30" spans="1:6" ht="42" customHeight="1">
      <c r="A30" s="40" t="s">
        <v>1129</v>
      </c>
      <c r="B30" s="40" t="s">
        <v>1130</v>
      </c>
      <c r="C30" s="40" t="s">
        <v>1131</v>
      </c>
      <c r="D30" s="40" t="s">
        <v>1132</v>
      </c>
      <c r="E30" s="40" t="s">
        <v>602</v>
      </c>
      <c r="F30" s="42">
        <v>46269</v>
      </c>
    </row>
    <row r="31" spans="1:6" ht="42" customHeight="1">
      <c r="A31" s="41" t="s">
        <v>1133</v>
      </c>
      <c r="B31" s="41" t="s">
        <v>1134</v>
      </c>
      <c r="C31" s="41" t="s">
        <v>1135</v>
      </c>
      <c r="D31" s="41" t="s">
        <v>1136</v>
      </c>
      <c r="E31" s="41" t="s">
        <v>1137</v>
      </c>
      <c r="F31" s="43">
        <v>46269</v>
      </c>
    </row>
    <row r="32" spans="1:6" ht="33.950000000000003" customHeight="1">
      <c r="A32" s="67" t="s">
        <v>1138</v>
      </c>
      <c r="B32" s="67"/>
      <c r="C32" s="67"/>
      <c r="D32" s="67"/>
      <c r="E32" s="67"/>
      <c r="F32" s="67"/>
    </row>
    <row r="33" spans="1:6" ht="33.950000000000003" customHeight="1">
      <c r="A33" s="67" t="s">
        <v>1139</v>
      </c>
      <c r="B33" s="67"/>
      <c r="C33" s="67"/>
      <c r="D33" s="67"/>
      <c r="E33" s="67"/>
      <c r="F33" s="67"/>
    </row>
  </sheetData>
  <mergeCells count="4">
    <mergeCell ref="A1:F1"/>
    <mergeCell ref="A2:F2"/>
    <mergeCell ref="A32:F32"/>
    <mergeCell ref="A33:F33"/>
  </mergeCells>
  <phoneticPr fontId="37"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0"/>
  <sheetViews>
    <sheetView workbookViewId="0"/>
  </sheetViews>
  <sheetFormatPr defaultRowHeight="14.25"/>
  <cols>
    <col min="1" max="1" width="15" customWidth="1"/>
    <col min="2" max="6" width="10" customWidth="1"/>
    <col min="7" max="10" width="12" customWidth="1"/>
  </cols>
  <sheetData>
    <row r="1" spans="1:10" ht="27.95" customHeight="1">
      <c r="A1" s="44" t="s">
        <v>1140</v>
      </c>
      <c r="B1" s="44"/>
      <c r="C1" s="44"/>
      <c r="D1" s="44"/>
      <c r="E1" s="44"/>
      <c r="F1" s="44"/>
      <c r="G1" s="44"/>
      <c r="H1" s="44"/>
      <c r="I1" s="44"/>
      <c r="J1" s="44"/>
    </row>
    <row r="2" spans="1:10" ht="33.950000000000003" customHeight="1">
      <c r="A2" s="45" t="s">
        <v>1141</v>
      </c>
      <c r="B2" s="45"/>
      <c r="C2" s="45"/>
      <c r="D2" s="45"/>
      <c r="E2" s="45"/>
      <c r="F2" s="45"/>
      <c r="G2" s="45"/>
      <c r="H2" s="45"/>
      <c r="I2" s="45"/>
      <c r="J2" s="45"/>
    </row>
    <row r="3" spans="1:10" ht="8.1" customHeight="1">
      <c r="A3" s="26"/>
      <c r="B3" s="26"/>
      <c r="C3" s="26"/>
      <c r="D3" s="26"/>
      <c r="E3" s="26"/>
      <c r="F3" s="26"/>
      <c r="G3" s="26"/>
      <c r="H3" s="26"/>
      <c r="I3" s="26"/>
      <c r="J3" s="26"/>
    </row>
    <row r="4" spans="1:10" ht="33.950000000000003" customHeight="1">
      <c r="A4" s="1" t="s">
        <v>136</v>
      </c>
      <c r="B4" s="1" t="s">
        <v>132</v>
      </c>
      <c r="C4" s="1" t="s">
        <v>1142</v>
      </c>
      <c r="D4" s="1" t="s">
        <v>1143</v>
      </c>
      <c r="E4" s="1" t="s">
        <v>1144</v>
      </c>
      <c r="F4" s="1" t="s">
        <v>1145</v>
      </c>
      <c r="G4" s="1" t="s">
        <v>1146</v>
      </c>
      <c r="H4" s="1" t="s">
        <v>1147</v>
      </c>
      <c r="I4" s="1" t="s">
        <v>1148</v>
      </c>
      <c r="J4" s="1" t="s">
        <v>1149</v>
      </c>
    </row>
    <row r="5" spans="1:10" ht="24" customHeight="1">
      <c r="A5" s="22" t="s">
        <v>160</v>
      </c>
      <c r="B5" s="22" t="s">
        <v>156</v>
      </c>
      <c r="C5" s="32">
        <f>IF(ISNUMBER(SEARCH("R-O●",'03_36格明細'!$K5)),2,IF(ISNUMBER(SEARCH("R-O△",'03_36格明細'!$K5)),1,0))</f>
        <v>0</v>
      </c>
      <c r="D5" s="32">
        <f>IF(ISNUMBER(SEARCH("R-L●",'03_36格明細'!$K5)),2,IF(ISNUMBER(SEARCH("R-L△",'03_36格明細'!$K5)),1,0))</f>
        <v>0</v>
      </c>
      <c r="E5" s="32">
        <f>IF(ISNUMBER(SEARCH("R-P●",'03_36格明細'!$K5)),2,IF(ISNUMBER(SEARCH("R-P△",'03_36格明細'!$K5)),1,0))</f>
        <v>2</v>
      </c>
      <c r="F5" s="32">
        <f>IF(ISNUMBER(SEARCH("R-A●",'03_36格明細'!$K5)),2,IF(ISNUMBER(SEARCH("R-A△",'03_36格明細'!$K5)),1,0))</f>
        <v>2</v>
      </c>
      <c r="G5" s="32">
        <f>IF(ISNUMBER(SEARCH("R-O●",'03_36格明細'!$N5)),2,IF(ISNUMBER(SEARCH("R-O△",'03_36格明細'!$N5)),1,0))</f>
        <v>0</v>
      </c>
      <c r="H5" s="32">
        <f>IF(ISNUMBER(SEARCH("R-L●",'03_36格明細'!$N5)),2,IF(ISNUMBER(SEARCH("R-L△",'03_36格明細'!$N5)),1,0))</f>
        <v>0</v>
      </c>
      <c r="I5" s="32">
        <f>IF(ISNUMBER(SEARCH("R-P●",'03_36格明細'!$N5)),2,IF(ISNUMBER(SEARCH("R-P△",'03_36格明細'!$N5)),1,0))</f>
        <v>2</v>
      </c>
      <c r="J5" s="32">
        <f>IF(ISNUMBER(SEARCH("R-A●",'03_36格明細'!$N5)),2,IF(ISNUMBER(SEARCH("R-A△",'03_36格明細'!$N5)),1,0))</f>
        <v>2</v>
      </c>
    </row>
    <row r="6" spans="1:10" ht="24" customHeight="1">
      <c r="A6" s="22" t="s">
        <v>178</v>
      </c>
      <c r="B6" s="22" t="s">
        <v>156</v>
      </c>
      <c r="C6" s="32">
        <f>IF(ISNUMBER(SEARCH("R-O●",'03_36格明細'!$K6)),2,IF(ISNUMBER(SEARCH("R-O△",'03_36格明細'!$K6)),1,0))</f>
        <v>0</v>
      </c>
      <c r="D6" s="32">
        <f>IF(ISNUMBER(SEARCH("R-L●",'03_36格明細'!$K6)),2,IF(ISNUMBER(SEARCH("R-L△",'03_36格明細'!$K6)),1,0))</f>
        <v>0</v>
      </c>
      <c r="E6" s="32">
        <f>IF(ISNUMBER(SEARCH("R-P●",'03_36格明細'!$K6)),2,IF(ISNUMBER(SEARCH("R-P△",'03_36格明細'!$K6)),1,0))</f>
        <v>2</v>
      </c>
      <c r="F6" s="32">
        <f>IF(ISNUMBER(SEARCH("R-A●",'03_36格明細'!$K6)),2,IF(ISNUMBER(SEARCH("R-A△",'03_36格明細'!$K6)),1,0))</f>
        <v>2</v>
      </c>
      <c r="G6" s="32">
        <f>IF(ISNUMBER(SEARCH("R-O●",'03_36格明細'!$N6)),2,IF(ISNUMBER(SEARCH("R-O△",'03_36格明細'!$N6)),1,0))</f>
        <v>0</v>
      </c>
      <c r="H6" s="32">
        <f>IF(ISNUMBER(SEARCH("R-L●",'03_36格明細'!$N6)),2,IF(ISNUMBER(SEARCH("R-L△",'03_36格明細'!$N6)),1,0))</f>
        <v>0</v>
      </c>
      <c r="I6" s="32">
        <f>IF(ISNUMBER(SEARCH("R-P●",'03_36格明細'!$N6)),2,IF(ISNUMBER(SEARCH("R-P△",'03_36格明細'!$N6)),1,0))</f>
        <v>2</v>
      </c>
      <c r="J6" s="32">
        <f>IF(ISNUMBER(SEARCH("R-A●",'03_36格明細'!$N6)),2,IF(ISNUMBER(SEARCH("R-A△",'03_36格明細'!$N6)),1,0))</f>
        <v>2</v>
      </c>
    </row>
    <row r="7" spans="1:10" ht="24" customHeight="1">
      <c r="A7" s="22" t="s">
        <v>192</v>
      </c>
      <c r="B7" s="22" t="s">
        <v>156</v>
      </c>
      <c r="C7" s="32">
        <f>IF(ISNUMBER(SEARCH("R-O●",'03_36格明細'!$K7)),2,IF(ISNUMBER(SEARCH("R-O△",'03_36格明細'!$K7)),1,0))</f>
        <v>0</v>
      </c>
      <c r="D7" s="32">
        <f>IF(ISNUMBER(SEARCH("R-L●",'03_36格明細'!$K7)),2,IF(ISNUMBER(SEARCH("R-L△",'03_36格明細'!$K7)),1,0))</f>
        <v>0</v>
      </c>
      <c r="E7" s="32">
        <f>IF(ISNUMBER(SEARCH("R-P●",'03_36格明細'!$K7)),2,IF(ISNUMBER(SEARCH("R-P△",'03_36格明細'!$K7)),1,0))</f>
        <v>0</v>
      </c>
      <c r="F7" s="32">
        <f>IF(ISNUMBER(SEARCH("R-A●",'03_36格明細'!$K7)),2,IF(ISNUMBER(SEARCH("R-A△",'03_36格明細'!$K7)),1,0))</f>
        <v>0</v>
      </c>
      <c r="G7" s="32">
        <f>IF(ISNUMBER(SEARCH("R-O●",'03_36格明細'!$N7)),2,IF(ISNUMBER(SEARCH("R-O△",'03_36格明細'!$N7)),1,0))</f>
        <v>0</v>
      </c>
      <c r="H7" s="32">
        <f>IF(ISNUMBER(SEARCH("R-L●",'03_36格明細'!$N7)),2,IF(ISNUMBER(SEARCH("R-L△",'03_36格明細'!$N7)),1,0))</f>
        <v>0</v>
      </c>
      <c r="I7" s="32">
        <f>IF(ISNUMBER(SEARCH("R-P●",'03_36格明細'!$N7)),2,IF(ISNUMBER(SEARCH("R-P△",'03_36格明細'!$N7)),1,0))</f>
        <v>0</v>
      </c>
      <c r="J7" s="32">
        <f>IF(ISNUMBER(SEARCH("R-A●",'03_36格明細'!$N7)),2,IF(ISNUMBER(SEARCH("R-A△",'03_36格明細'!$N7)),1,0))</f>
        <v>0</v>
      </c>
    </row>
    <row r="8" spans="1:10" ht="24" customHeight="1">
      <c r="A8" s="22" t="s">
        <v>211</v>
      </c>
      <c r="B8" s="22" t="s">
        <v>156</v>
      </c>
      <c r="C8" s="32">
        <f>IF(ISNUMBER(SEARCH("R-O●",'03_36格明細'!$K8)),2,IF(ISNUMBER(SEARCH("R-O△",'03_36格明細'!$K8)),1,0))</f>
        <v>0</v>
      </c>
      <c r="D8" s="32">
        <f>IF(ISNUMBER(SEARCH("R-L●",'03_36格明細'!$K8)),2,IF(ISNUMBER(SEARCH("R-L△",'03_36格明細'!$K8)),1,0))</f>
        <v>0</v>
      </c>
      <c r="E8" s="32">
        <f>IF(ISNUMBER(SEARCH("R-P●",'03_36格明細'!$K8)),2,IF(ISNUMBER(SEARCH("R-P△",'03_36格明細'!$K8)),1,0))</f>
        <v>2</v>
      </c>
      <c r="F8" s="32">
        <f>IF(ISNUMBER(SEARCH("R-A●",'03_36格明細'!$K8)),2,IF(ISNUMBER(SEARCH("R-A△",'03_36格明細'!$K8)),1,0))</f>
        <v>2</v>
      </c>
      <c r="G8" s="32">
        <f>IF(ISNUMBER(SEARCH("R-O●",'03_36格明細'!$N8)),2,IF(ISNUMBER(SEARCH("R-O△",'03_36格明細'!$N8)),1,0))</f>
        <v>0</v>
      </c>
      <c r="H8" s="32">
        <f>IF(ISNUMBER(SEARCH("R-L●",'03_36格明細'!$N8)),2,IF(ISNUMBER(SEARCH("R-L△",'03_36格明細'!$N8)),1,0))</f>
        <v>0</v>
      </c>
      <c r="I8" s="32">
        <f>IF(ISNUMBER(SEARCH("R-P●",'03_36格明細'!$N8)),2,IF(ISNUMBER(SEARCH("R-P△",'03_36格明細'!$N8)),1,0))</f>
        <v>2</v>
      </c>
      <c r="J8" s="32">
        <f>IF(ISNUMBER(SEARCH("R-A●",'03_36格明細'!$N8)),2,IF(ISNUMBER(SEARCH("R-A△",'03_36格明細'!$N8)),1,0))</f>
        <v>2</v>
      </c>
    </row>
    <row r="9" spans="1:10" ht="24" customHeight="1">
      <c r="A9" s="22" t="s">
        <v>225</v>
      </c>
      <c r="B9" s="22" t="s">
        <v>156</v>
      </c>
      <c r="C9" s="32">
        <f>IF(ISNUMBER(SEARCH("R-O●",'03_36格明細'!$K9)),2,IF(ISNUMBER(SEARCH("R-O△",'03_36格明細'!$K9)),1,0))</f>
        <v>0</v>
      </c>
      <c r="D9" s="32">
        <f>IF(ISNUMBER(SEARCH("R-L●",'03_36格明細'!$K9)),2,IF(ISNUMBER(SEARCH("R-L△",'03_36格明細'!$K9)),1,0))</f>
        <v>0</v>
      </c>
      <c r="E9" s="32">
        <f>IF(ISNUMBER(SEARCH("R-P●",'03_36格明細'!$K9)),2,IF(ISNUMBER(SEARCH("R-P△",'03_36格明細'!$K9)),1,0))</f>
        <v>2</v>
      </c>
      <c r="F9" s="32">
        <f>IF(ISNUMBER(SEARCH("R-A●",'03_36格明細'!$K9)),2,IF(ISNUMBER(SEARCH("R-A△",'03_36格明細'!$K9)),1,0))</f>
        <v>2</v>
      </c>
      <c r="G9" s="32">
        <f>IF(ISNUMBER(SEARCH("R-O●",'03_36格明細'!$N9)),2,IF(ISNUMBER(SEARCH("R-O△",'03_36格明細'!$N9)),1,0))</f>
        <v>0</v>
      </c>
      <c r="H9" s="32">
        <f>IF(ISNUMBER(SEARCH("R-L●",'03_36格明細'!$N9)),2,IF(ISNUMBER(SEARCH("R-L△",'03_36格明細'!$N9)),1,0))</f>
        <v>0</v>
      </c>
      <c r="I9" s="32">
        <f>IF(ISNUMBER(SEARCH("R-P●",'03_36格明細'!$N9)),2,IF(ISNUMBER(SEARCH("R-P△",'03_36格明細'!$N9)),1,0))</f>
        <v>2</v>
      </c>
      <c r="J9" s="32">
        <f>IF(ISNUMBER(SEARCH("R-A●",'03_36格明細'!$N9)),2,IF(ISNUMBER(SEARCH("R-A△",'03_36格明細'!$N9)),1,0))</f>
        <v>2</v>
      </c>
    </row>
    <row r="10" spans="1:10" ht="24" customHeight="1">
      <c r="A10" s="22" t="s">
        <v>239</v>
      </c>
      <c r="B10" s="22" t="s">
        <v>156</v>
      </c>
      <c r="C10" s="32">
        <f>IF(ISNUMBER(SEARCH("R-O●",'03_36格明細'!$K10)),2,IF(ISNUMBER(SEARCH("R-O△",'03_36格明細'!$K10)),1,0))</f>
        <v>0</v>
      </c>
      <c r="D10" s="32">
        <f>IF(ISNUMBER(SEARCH("R-L●",'03_36格明細'!$K10)),2,IF(ISNUMBER(SEARCH("R-L△",'03_36格明細'!$K10)),1,0))</f>
        <v>0</v>
      </c>
      <c r="E10" s="32">
        <f>IF(ISNUMBER(SEARCH("R-P●",'03_36格明細'!$K10)),2,IF(ISNUMBER(SEARCH("R-P△",'03_36格明細'!$K10)),1,0))</f>
        <v>2</v>
      </c>
      <c r="F10" s="32">
        <f>IF(ISNUMBER(SEARCH("R-A●",'03_36格明細'!$K10)),2,IF(ISNUMBER(SEARCH("R-A△",'03_36格明細'!$K10)),1,0))</f>
        <v>2</v>
      </c>
      <c r="G10" s="32">
        <f>IF(ISNUMBER(SEARCH("R-O●",'03_36格明細'!$N10)),2,IF(ISNUMBER(SEARCH("R-O△",'03_36格明細'!$N10)),1,0))</f>
        <v>0</v>
      </c>
      <c r="H10" s="32">
        <f>IF(ISNUMBER(SEARCH("R-L●",'03_36格明細'!$N10)),2,IF(ISNUMBER(SEARCH("R-L△",'03_36格明細'!$N10)),1,0))</f>
        <v>0</v>
      </c>
      <c r="I10" s="32">
        <f>IF(ISNUMBER(SEARCH("R-P●",'03_36格明細'!$N10)),2,IF(ISNUMBER(SEARCH("R-P△",'03_36格明細'!$N10)),1,0))</f>
        <v>2</v>
      </c>
      <c r="J10" s="32">
        <f>IF(ISNUMBER(SEARCH("R-A●",'03_36格明細'!$N10)),2,IF(ISNUMBER(SEARCH("R-A△",'03_36格明細'!$N10)),1,0))</f>
        <v>2</v>
      </c>
    </row>
    <row r="11" spans="1:10" ht="24" customHeight="1">
      <c r="A11" s="22" t="s">
        <v>255</v>
      </c>
      <c r="B11" s="22" t="s">
        <v>156</v>
      </c>
      <c r="C11" s="32">
        <f>IF(ISNUMBER(SEARCH("R-O●",'03_36格明細'!$K11)),2,IF(ISNUMBER(SEARCH("R-O△",'03_36格明細'!$K11)),1,0))</f>
        <v>0</v>
      </c>
      <c r="D11" s="32">
        <f>IF(ISNUMBER(SEARCH("R-L●",'03_36格明細'!$K11)),2,IF(ISNUMBER(SEARCH("R-L△",'03_36格明細'!$K11)),1,0))</f>
        <v>0</v>
      </c>
      <c r="E11" s="32">
        <f>IF(ISNUMBER(SEARCH("R-P●",'03_36格明細'!$K11)),2,IF(ISNUMBER(SEARCH("R-P△",'03_36格明細'!$K11)),1,0))</f>
        <v>2</v>
      </c>
      <c r="F11" s="32">
        <f>IF(ISNUMBER(SEARCH("R-A●",'03_36格明細'!$K11)),2,IF(ISNUMBER(SEARCH("R-A△",'03_36格明細'!$K11)),1,0))</f>
        <v>2</v>
      </c>
      <c r="G11" s="32">
        <f>IF(ISNUMBER(SEARCH("R-O●",'03_36格明細'!$N11)),2,IF(ISNUMBER(SEARCH("R-O△",'03_36格明細'!$N11)),1,0))</f>
        <v>0</v>
      </c>
      <c r="H11" s="32">
        <f>IF(ISNUMBER(SEARCH("R-L●",'03_36格明細'!$N11)),2,IF(ISNUMBER(SEARCH("R-L△",'03_36格明細'!$N11)),1,0))</f>
        <v>0</v>
      </c>
      <c r="I11" s="32">
        <f>IF(ISNUMBER(SEARCH("R-P●",'03_36格明細'!$N11)),2,IF(ISNUMBER(SEARCH("R-P△",'03_36格明細'!$N11)),1,0))</f>
        <v>2</v>
      </c>
      <c r="J11" s="32">
        <f>IF(ISNUMBER(SEARCH("R-A●",'03_36格明細'!$N11)),2,IF(ISNUMBER(SEARCH("R-A△",'03_36格明細'!$N11)),1,0))</f>
        <v>2</v>
      </c>
    </row>
    <row r="12" spans="1:10" ht="24" customHeight="1">
      <c r="A12" s="22" t="s">
        <v>270</v>
      </c>
      <c r="B12" s="22" t="s">
        <v>156</v>
      </c>
      <c r="C12" s="32">
        <f>IF(ISNUMBER(SEARCH("R-O●",'03_36格明細'!$K12)),2,IF(ISNUMBER(SEARCH("R-O△",'03_36格明細'!$K12)),1,0))</f>
        <v>0</v>
      </c>
      <c r="D12" s="32">
        <f>IF(ISNUMBER(SEARCH("R-L●",'03_36格明細'!$K12)),2,IF(ISNUMBER(SEARCH("R-L△",'03_36格明細'!$K12)),1,0))</f>
        <v>0</v>
      </c>
      <c r="E12" s="32">
        <f>IF(ISNUMBER(SEARCH("R-P●",'03_36格明細'!$K12)),2,IF(ISNUMBER(SEARCH("R-P△",'03_36格明細'!$K12)),1,0))</f>
        <v>0</v>
      </c>
      <c r="F12" s="32">
        <f>IF(ISNUMBER(SEARCH("R-A●",'03_36格明細'!$K12)),2,IF(ISNUMBER(SEARCH("R-A△",'03_36格明細'!$K12)),1,0))</f>
        <v>0</v>
      </c>
      <c r="G12" s="32">
        <f>IF(ISNUMBER(SEARCH("R-O●",'03_36格明細'!$N12)),2,IF(ISNUMBER(SEARCH("R-O△",'03_36格明細'!$N12)),1,0))</f>
        <v>0</v>
      </c>
      <c r="H12" s="32">
        <f>IF(ISNUMBER(SEARCH("R-L●",'03_36格明細'!$N12)),2,IF(ISNUMBER(SEARCH("R-L△",'03_36格明細'!$N12)),1,0))</f>
        <v>0</v>
      </c>
      <c r="I12" s="32">
        <f>IF(ISNUMBER(SEARCH("R-P●",'03_36格明細'!$N12)),2,IF(ISNUMBER(SEARCH("R-P△",'03_36格明細'!$N12)),1,0))</f>
        <v>0</v>
      </c>
      <c r="J12" s="32">
        <f>IF(ISNUMBER(SEARCH("R-A●",'03_36格明細'!$N12)),2,IF(ISNUMBER(SEARCH("R-A△",'03_36格明細'!$N12)),1,0))</f>
        <v>0</v>
      </c>
    </row>
    <row r="13" spans="1:10" ht="24" customHeight="1">
      <c r="A13" s="22" t="s">
        <v>286</v>
      </c>
      <c r="B13" s="22" t="s">
        <v>156</v>
      </c>
      <c r="C13" s="32">
        <f>IF(ISNUMBER(SEARCH("R-O●",'03_36格明細'!$K13)),2,IF(ISNUMBER(SEARCH("R-O△",'03_36格明細'!$K13)),1,0))</f>
        <v>0</v>
      </c>
      <c r="D13" s="32">
        <f>IF(ISNUMBER(SEARCH("R-L●",'03_36格明細'!$K13)),2,IF(ISNUMBER(SEARCH("R-L△",'03_36格明細'!$K13)),1,0))</f>
        <v>0</v>
      </c>
      <c r="E13" s="32">
        <f>IF(ISNUMBER(SEARCH("R-P●",'03_36格明細'!$K13)),2,IF(ISNUMBER(SEARCH("R-P△",'03_36格明細'!$K13)),1,0))</f>
        <v>2</v>
      </c>
      <c r="F13" s="32">
        <f>IF(ISNUMBER(SEARCH("R-A●",'03_36格明細'!$K13)),2,IF(ISNUMBER(SEARCH("R-A△",'03_36格明細'!$K13)),1,0))</f>
        <v>2</v>
      </c>
      <c r="G13" s="32">
        <f>IF(ISNUMBER(SEARCH("R-O●",'03_36格明細'!$N13)),2,IF(ISNUMBER(SEARCH("R-O△",'03_36格明細'!$N13)),1,0))</f>
        <v>0</v>
      </c>
      <c r="H13" s="32">
        <f>IF(ISNUMBER(SEARCH("R-L●",'03_36格明細'!$N13)),2,IF(ISNUMBER(SEARCH("R-L△",'03_36格明細'!$N13)),1,0))</f>
        <v>0</v>
      </c>
      <c r="I13" s="32">
        <f>IF(ISNUMBER(SEARCH("R-P●",'03_36格明細'!$N13)),2,IF(ISNUMBER(SEARCH("R-P△",'03_36格明細'!$N13)),1,0))</f>
        <v>2</v>
      </c>
      <c r="J13" s="32">
        <f>IF(ISNUMBER(SEARCH("R-A●",'03_36格明細'!$N13)),2,IF(ISNUMBER(SEARCH("R-A△",'03_36格明細'!$N13)),1,0))</f>
        <v>2</v>
      </c>
    </row>
    <row r="14" spans="1:10" ht="24" customHeight="1">
      <c r="A14" s="22" t="s">
        <v>299</v>
      </c>
      <c r="B14" s="22" t="s">
        <v>297</v>
      </c>
      <c r="C14" s="32">
        <f>IF(ISNUMBER(SEARCH("N-O●",'03_36格明細'!$K14)),2,IF(ISNUMBER(SEARCH("N-O△",'03_36格明細'!$K14)),1,0))</f>
        <v>0</v>
      </c>
      <c r="D14" s="32">
        <f>IF(ISNUMBER(SEARCH("N-L●",'03_36格明細'!$K14)),2,IF(ISNUMBER(SEARCH("N-L△",'03_36格明細'!$K14)),1,0))</f>
        <v>0</v>
      </c>
      <c r="E14" s="32">
        <f>IF(ISNUMBER(SEARCH("N-P●",'03_36格明細'!$K14)),2,IF(ISNUMBER(SEARCH("N-P△",'03_36格明細'!$K14)),1,0))</f>
        <v>0</v>
      </c>
      <c r="F14" s="32">
        <f>IF(ISNUMBER(SEARCH("N-A●",'03_36格明細'!$K14)),2,IF(ISNUMBER(SEARCH("N-A△",'03_36格明細'!$K14)),1,0))</f>
        <v>0</v>
      </c>
      <c r="G14" s="32">
        <f>IF(ISNUMBER(SEARCH("N-O●",'03_36格明細'!$N14)),2,IF(ISNUMBER(SEARCH("N-O△",'03_36格明細'!$N14)),1,0))</f>
        <v>0</v>
      </c>
      <c r="H14" s="32">
        <f>IF(ISNUMBER(SEARCH("N-L●",'03_36格明細'!$N14)),2,IF(ISNUMBER(SEARCH("N-L△",'03_36格明細'!$N14)),1,0))</f>
        <v>0</v>
      </c>
      <c r="I14" s="32">
        <f>IF(ISNUMBER(SEARCH("N-P●",'03_36格明細'!$N14)),2,IF(ISNUMBER(SEARCH("N-P△",'03_36格明細'!$N14)),1,0))</f>
        <v>0</v>
      </c>
      <c r="J14" s="32">
        <f>IF(ISNUMBER(SEARCH("N-A●",'03_36格明細'!$N14)),2,IF(ISNUMBER(SEARCH("N-A△",'03_36格明細'!$N14)),1,0))</f>
        <v>0</v>
      </c>
    </row>
    <row r="15" spans="1:10" ht="24" customHeight="1">
      <c r="A15" s="22" t="s">
        <v>311</v>
      </c>
      <c r="B15" s="22" t="s">
        <v>297</v>
      </c>
      <c r="C15" s="32">
        <f>IF(ISNUMBER(SEARCH("N-O●",'03_36格明細'!$K15)),2,IF(ISNUMBER(SEARCH("N-O△",'03_36格明細'!$K15)),1,0))</f>
        <v>0</v>
      </c>
      <c r="D15" s="32">
        <f>IF(ISNUMBER(SEARCH("N-L●",'03_36格明細'!$K15)),2,IF(ISNUMBER(SEARCH("N-L△",'03_36格明細'!$K15)),1,0))</f>
        <v>0</v>
      </c>
      <c r="E15" s="32">
        <f>IF(ISNUMBER(SEARCH("N-P●",'03_36格明細'!$K15)),2,IF(ISNUMBER(SEARCH("N-P△",'03_36格明細'!$K15)),1,0))</f>
        <v>0</v>
      </c>
      <c r="F15" s="32">
        <f>IF(ISNUMBER(SEARCH("N-A●",'03_36格明細'!$K15)),2,IF(ISNUMBER(SEARCH("N-A△",'03_36格明細'!$K15)),1,0))</f>
        <v>0</v>
      </c>
      <c r="G15" s="32">
        <f>IF(ISNUMBER(SEARCH("N-O●",'03_36格明細'!$N15)),2,IF(ISNUMBER(SEARCH("N-O△",'03_36格明細'!$N15)),1,0))</f>
        <v>0</v>
      </c>
      <c r="H15" s="32">
        <f>IF(ISNUMBER(SEARCH("N-L●",'03_36格明細'!$N15)),2,IF(ISNUMBER(SEARCH("N-L△",'03_36格明細'!$N15)),1,0))</f>
        <v>0</v>
      </c>
      <c r="I15" s="32">
        <f>IF(ISNUMBER(SEARCH("N-P●",'03_36格明細'!$N15)),2,IF(ISNUMBER(SEARCH("N-P△",'03_36格明細'!$N15)),1,0))</f>
        <v>0</v>
      </c>
      <c r="J15" s="32">
        <f>IF(ISNUMBER(SEARCH("N-A●",'03_36格明細'!$N15)),2,IF(ISNUMBER(SEARCH("N-A△",'03_36格明細'!$N15)),1,0))</f>
        <v>0</v>
      </c>
    </row>
    <row r="16" spans="1:10" ht="24" customHeight="1">
      <c r="A16" s="22" t="s">
        <v>322</v>
      </c>
      <c r="B16" s="22" t="s">
        <v>297</v>
      </c>
      <c r="C16" s="32">
        <f>IF(ISNUMBER(SEARCH("N-O●",'03_36格明細'!$K16)),2,IF(ISNUMBER(SEARCH("N-O△",'03_36格明細'!$K16)),1,0))</f>
        <v>0</v>
      </c>
      <c r="D16" s="32">
        <f>IF(ISNUMBER(SEARCH("N-L●",'03_36格明細'!$K16)),2,IF(ISNUMBER(SEARCH("N-L△",'03_36格明細'!$K16)),1,0))</f>
        <v>0</v>
      </c>
      <c r="E16" s="32">
        <f>IF(ISNUMBER(SEARCH("N-P●",'03_36格明細'!$K16)),2,IF(ISNUMBER(SEARCH("N-P△",'03_36格明細'!$K16)),1,0))</f>
        <v>0</v>
      </c>
      <c r="F16" s="32">
        <f>IF(ISNUMBER(SEARCH("N-A●",'03_36格明細'!$K16)),2,IF(ISNUMBER(SEARCH("N-A△",'03_36格明細'!$K16)),1,0))</f>
        <v>0</v>
      </c>
      <c r="G16" s="32">
        <f>IF(ISNUMBER(SEARCH("N-O●",'03_36格明細'!$N16)),2,IF(ISNUMBER(SEARCH("N-O△",'03_36格明細'!$N16)),1,0))</f>
        <v>0</v>
      </c>
      <c r="H16" s="32">
        <f>IF(ISNUMBER(SEARCH("N-L●",'03_36格明細'!$N16)),2,IF(ISNUMBER(SEARCH("N-L△",'03_36格明細'!$N16)),1,0))</f>
        <v>0</v>
      </c>
      <c r="I16" s="32">
        <f>IF(ISNUMBER(SEARCH("N-P●",'03_36格明細'!$N16)),2,IF(ISNUMBER(SEARCH("N-P△",'03_36格明細'!$N16)),1,0))</f>
        <v>0</v>
      </c>
      <c r="J16" s="32">
        <f>IF(ISNUMBER(SEARCH("N-A●",'03_36格明細'!$N16)),2,IF(ISNUMBER(SEARCH("N-A△",'03_36格明細'!$N16)),1,0))</f>
        <v>0</v>
      </c>
    </row>
    <row r="17" spans="1:10" ht="24" customHeight="1">
      <c r="A17" s="22" t="s">
        <v>333</v>
      </c>
      <c r="B17" s="22" t="s">
        <v>297</v>
      </c>
      <c r="C17" s="32">
        <f>IF(ISNUMBER(SEARCH("N-O●",'03_36格明細'!$K17)),2,IF(ISNUMBER(SEARCH("N-O△",'03_36格明細'!$K17)),1,0))</f>
        <v>0</v>
      </c>
      <c r="D17" s="32">
        <f>IF(ISNUMBER(SEARCH("N-L●",'03_36格明細'!$K17)),2,IF(ISNUMBER(SEARCH("N-L△",'03_36格明細'!$K17)),1,0))</f>
        <v>0</v>
      </c>
      <c r="E17" s="32">
        <f>IF(ISNUMBER(SEARCH("N-P●",'03_36格明細'!$K17)),2,IF(ISNUMBER(SEARCH("N-P△",'03_36格明細'!$K17)),1,0))</f>
        <v>0</v>
      </c>
      <c r="F17" s="32">
        <f>IF(ISNUMBER(SEARCH("N-A●",'03_36格明細'!$K17)),2,IF(ISNUMBER(SEARCH("N-A△",'03_36格明細'!$K17)),1,0))</f>
        <v>0</v>
      </c>
      <c r="G17" s="32">
        <f>IF(ISNUMBER(SEARCH("N-O●",'03_36格明細'!$N17)),2,IF(ISNUMBER(SEARCH("N-O△",'03_36格明細'!$N17)),1,0))</f>
        <v>0</v>
      </c>
      <c r="H17" s="32">
        <f>IF(ISNUMBER(SEARCH("N-L●",'03_36格明細'!$N17)),2,IF(ISNUMBER(SEARCH("N-L△",'03_36格明細'!$N17)),1,0))</f>
        <v>0</v>
      </c>
      <c r="I17" s="32">
        <f>IF(ISNUMBER(SEARCH("N-P●",'03_36格明細'!$N17)),2,IF(ISNUMBER(SEARCH("N-P△",'03_36格明細'!$N17)),1,0))</f>
        <v>0</v>
      </c>
      <c r="J17" s="32">
        <f>IF(ISNUMBER(SEARCH("N-A●",'03_36格明細'!$N17)),2,IF(ISNUMBER(SEARCH("N-A△",'03_36格明細'!$N17)),1,0))</f>
        <v>0</v>
      </c>
    </row>
    <row r="18" spans="1:10" ht="24" customHeight="1">
      <c r="A18" s="22" t="s">
        <v>345</v>
      </c>
      <c r="B18" s="22" t="s">
        <v>297</v>
      </c>
      <c r="C18" s="32">
        <f>IF(ISNUMBER(SEARCH("N-O●",'03_36格明細'!$K18)),2,IF(ISNUMBER(SEARCH("N-O△",'03_36格明細'!$K18)),1,0))</f>
        <v>0</v>
      </c>
      <c r="D18" s="32">
        <f>IF(ISNUMBER(SEARCH("N-L●",'03_36格明細'!$K18)),2,IF(ISNUMBER(SEARCH("N-L△",'03_36格明細'!$K18)),1,0))</f>
        <v>0</v>
      </c>
      <c r="E18" s="32">
        <f>IF(ISNUMBER(SEARCH("N-P●",'03_36格明細'!$K18)),2,IF(ISNUMBER(SEARCH("N-P△",'03_36格明細'!$K18)),1,0))</f>
        <v>0</v>
      </c>
      <c r="F18" s="32">
        <f>IF(ISNUMBER(SEARCH("N-A●",'03_36格明細'!$K18)),2,IF(ISNUMBER(SEARCH("N-A△",'03_36格明細'!$K18)),1,0))</f>
        <v>0</v>
      </c>
      <c r="G18" s="32">
        <f>IF(ISNUMBER(SEARCH("N-O●",'03_36格明細'!$N18)),2,IF(ISNUMBER(SEARCH("N-O△",'03_36格明細'!$N18)),1,0))</f>
        <v>0</v>
      </c>
      <c r="H18" s="32">
        <f>IF(ISNUMBER(SEARCH("N-L●",'03_36格明細'!$N18)),2,IF(ISNUMBER(SEARCH("N-L△",'03_36格明細'!$N18)),1,0))</f>
        <v>0</v>
      </c>
      <c r="I18" s="32">
        <f>IF(ISNUMBER(SEARCH("N-P●",'03_36格明細'!$N18)),2,IF(ISNUMBER(SEARCH("N-P△",'03_36格明細'!$N18)),1,0))</f>
        <v>0</v>
      </c>
      <c r="J18" s="32">
        <f>IF(ISNUMBER(SEARCH("N-A●",'03_36格明細'!$N18)),2,IF(ISNUMBER(SEARCH("N-A△",'03_36格明細'!$N18)),1,0))</f>
        <v>0</v>
      </c>
    </row>
    <row r="19" spans="1:10" ht="24" customHeight="1">
      <c r="A19" s="22" t="s">
        <v>357</v>
      </c>
      <c r="B19" s="22" t="s">
        <v>297</v>
      </c>
      <c r="C19" s="32">
        <f>IF(ISNUMBER(SEARCH("N-O●",'03_36格明細'!$K19)),2,IF(ISNUMBER(SEARCH("N-O△",'03_36格明細'!$K19)),1,0))</f>
        <v>0</v>
      </c>
      <c r="D19" s="32">
        <f>IF(ISNUMBER(SEARCH("N-L●",'03_36格明細'!$K19)),2,IF(ISNUMBER(SEARCH("N-L△",'03_36格明細'!$K19)),1,0))</f>
        <v>0</v>
      </c>
      <c r="E19" s="32">
        <f>IF(ISNUMBER(SEARCH("N-P●",'03_36格明細'!$K19)),2,IF(ISNUMBER(SEARCH("N-P△",'03_36格明細'!$K19)),1,0))</f>
        <v>0</v>
      </c>
      <c r="F19" s="32">
        <f>IF(ISNUMBER(SEARCH("N-A●",'03_36格明細'!$K19)),2,IF(ISNUMBER(SEARCH("N-A△",'03_36格明細'!$K19)),1,0))</f>
        <v>0</v>
      </c>
      <c r="G19" s="32">
        <f>IF(ISNUMBER(SEARCH("N-O●",'03_36格明細'!$N19)),2,IF(ISNUMBER(SEARCH("N-O△",'03_36格明細'!$N19)),1,0))</f>
        <v>0</v>
      </c>
      <c r="H19" s="32">
        <f>IF(ISNUMBER(SEARCH("N-L●",'03_36格明細'!$N19)),2,IF(ISNUMBER(SEARCH("N-L△",'03_36格明細'!$N19)),1,0))</f>
        <v>0</v>
      </c>
      <c r="I19" s="32">
        <f>IF(ISNUMBER(SEARCH("N-P●",'03_36格明細'!$N19)),2,IF(ISNUMBER(SEARCH("N-P△",'03_36格明細'!$N19)),1,0))</f>
        <v>0</v>
      </c>
      <c r="J19" s="32">
        <f>IF(ISNUMBER(SEARCH("N-A●",'03_36格明細'!$N19)),2,IF(ISNUMBER(SEARCH("N-A△",'03_36格明細'!$N19)),1,0))</f>
        <v>0</v>
      </c>
    </row>
    <row r="20" spans="1:10" ht="24" customHeight="1">
      <c r="A20" s="22" t="s">
        <v>368</v>
      </c>
      <c r="B20" s="22" t="s">
        <v>297</v>
      </c>
      <c r="C20" s="32">
        <f>IF(ISNUMBER(SEARCH("N-O●",'03_36格明細'!$K20)),2,IF(ISNUMBER(SEARCH("N-O△",'03_36格明細'!$K20)),1,0))</f>
        <v>0</v>
      </c>
      <c r="D20" s="32">
        <f>IF(ISNUMBER(SEARCH("N-L●",'03_36格明細'!$K20)),2,IF(ISNUMBER(SEARCH("N-L△",'03_36格明細'!$K20)),1,0))</f>
        <v>0</v>
      </c>
      <c r="E20" s="32">
        <f>IF(ISNUMBER(SEARCH("N-P●",'03_36格明細'!$K20)),2,IF(ISNUMBER(SEARCH("N-P△",'03_36格明細'!$K20)),1,0))</f>
        <v>2</v>
      </c>
      <c r="F20" s="32">
        <f>IF(ISNUMBER(SEARCH("N-A●",'03_36格明細'!$K20)),2,IF(ISNUMBER(SEARCH("N-A△",'03_36格明細'!$K20)),1,0))</f>
        <v>2</v>
      </c>
      <c r="G20" s="32">
        <f>IF(ISNUMBER(SEARCH("N-O●",'03_36格明細'!$N20)),2,IF(ISNUMBER(SEARCH("N-O△",'03_36格明細'!$N20)),1,0))</f>
        <v>0</v>
      </c>
      <c r="H20" s="32">
        <f>IF(ISNUMBER(SEARCH("N-L●",'03_36格明細'!$N20)),2,IF(ISNUMBER(SEARCH("N-L△",'03_36格明細'!$N20)),1,0))</f>
        <v>0</v>
      </c>
      <c r="I20" s="32">
        <f>IF(ISNUMBER(SEARCH("N-P●",'03_36格明細'!$N20)),2,IF(ISNUMBER(SEARCH("N-P△",'03_36格明細'!$N20)),1,0))</f>
        <v>2</v>
      </c>
      <c r="J20" s="32">
        <f>IF(ISNUMBER(SEARCH("N-A●",'03_36格明細'!$N20)),2,IF(ISNUMBER(SEARCH("N-A△",'03_36格明細'!$N20)),1,0))</f>
        <v>2</v>
      </c>
    </row>
    <row r="21" spans="1:10" ht="24" customHeight="1">
      <c r="A21" s="22" t="s">
        <v>381</v>
      </c>
      <c r="B21" s="22" t="s">
        <v>297</v>
      </c>
      <c r="C21" s="32">
        <f>IF(ISNUMBER(SEARCH("N-O●",'03_36格明細'!$K21)),2,IF(ISNUMBER(SEARCH("N-O△",'03_36格明細'!$K21)),1,0))</f>
        <v>0</v>
      </c>
      <c r="D21" s="32">
        <f>IF(ISNUMBER(SEARCH("N-L●",'03_36格明細'!$K21)),2,IF(ISNUMBER(SEARCH("N-L△",'03_36格明細'!$K21)),1,0))</f>
        <v>0</v>
      </c>
      <c r="E21" s="32">
        <f>IF(ISNUMBER(SEARCH("N-P●",'03_36格明細'!$K21)),2,IF(ISNUMBER(SEARCH("N-P△",'03_36格明細'!$K21)),1,0))</f>
        <v>0</v>
      </c>
      <c r="F21" s="32">
        <f>IF(ISNUMBER(SEARCH("N-A●",'03_36格明細'!$K21)),2,IF(ISNUMBER(SEARCH("N-A△",'03_36格明細'!$K21)),1,0))</f>
        <v>0</v>
      </c>
      <c r="G21" s="32">
        <f>IF(ISNUMBER(SEARCH("N-O●",'03_36格明細'!$N21)),2,IF(ISNUMBER(SEARCH("N-O△",'03_36格明細'!$N21)),1,0))</f>
        <v>0</v>
      </c>
      <c r="H21" s="32">
        <f>IF(ISNUMBER(SEARCH("N-L●",'03_36格明細'!$N21)),2,IF(ISNUMBER(SEARCH("N-L△",'03_36格明細'!$N21)),1,0))</f>
        <v>0</v>
      </c>
      <c r="I21" s="32">
        <f>IF(ISNUMBER(SEARCH("N-P●",'03_36格明細'!$N21)),2,IF(ISNUMBER(SEARCH("N-P△",'03_36格明細'!$N21)),1,0))</f>
        <v>0</v>
      </c>
      <c r="J21" s="32">
        <f>IF(ISNUMBER(SEARCH("N-A●",'03_36格明細'!$N21)),2,IF(ISNUMBER(SEARCH("N-A△",'03_36格明細'!$N21)),1,0))</f>
        <v>0</v>
      </c>
    </row>
    <row r="22" spans="1:10" ht="24" customHeight="1">
      <c r="A22" s="22" t="s">
        <v>393</v>
      </c>
      <c r="B22" s="22" t="s">
        <v>297</v>
      </c>
      <c r="C22" s="32">
        <f>IF(ISNUMBER(SEARCH("N-O●",'03_36格明細'!$K22)),2,IF(ISNUMBER(SEARCH("N-O△",'03_36格明細'!$K22)),1,0))</f>
        <v>0</v>
      </c>
      <c r="D22" s="32">
        <f>IF(ISNUMBER(SEARCH("N-L●",'03_36格明細'!$K22)),2,IF(ISNUMBER(SEARCH("N-L△",'03_36格明細'!$K22)),1,0))</f>
        <v>0</v>
      </c>
      <c r="E22" s="32">
        <f>IF(ISNUMBER(SEARCH("N-P●",'03_36格明細'!$K22)),2,IF(ISNUMBER(SEARCH("N-P△",'03_36格明細'!$K22)),1,0))</f>
        <v>0</v>
      </c>
      <c r="F22" s="32">
        <f>IF(ISNUMBER(SEARCH("N-A●",'03_36格明細'!$K22)),2,IF(ISNUMBER(SEARCH("N-A△",'03_36格明細'!$K22)),1,0))</f>
        <v>0</v>
      </c>
      <c r="G22" s="32">
        <f>IF(ISNUMBER(SEARCH("N-O●",'03_36格明細'!$N22)),2,IF(ISNUMBER(SEARCH("N-O△",'03_36格明細'!$N22)),1,0))</f>
        <v>0</v>
      </c>
      <c r="H22" s="32">
        <f>IF(ISNUMBER(SEARCH("N-L●",'03_36格明細'!$N22)),2,IF(ISNUMBER(SEARCH("N-L△",'03_36格明細'!$N22)),1,0))</f>
        <v>0</v>
      </c>
      <c r="I22" s="32">
        <f>IF(ISNUMBER(SEARCH("N-P●",'03_36格明細'!$N22)),2,IF(ISNUMBER(SEARCH("N-P△",'03_36格明細'!$N22)),1,0))</f>
        <v>0</v>
      </c>
      <c r="J22" s="32">
        <f>IF(ISNUMBER(SEARCH("N-A●",'03_36格明細'!$N22)),2,IF(ISNUMBER(SEARCH("N-A△",'03_36格明細'!$N22)),1,0))</f>
        <v>0</v>
      </c>
    </row>
    <row r="23" spans="1:10" ht="24" customHeight="1">
      <c r="A23" s="22" t="s">
        <v>407</v>
      </c>
      <c r="B23" s="22" t="s">
        <v>405</v>
      </c>
      <c r="C23" s="32">
        <f>IF(ISNUMBER(SEARCH("C-O●",'03_36格明細'!$K23)),2,IF(ISNUMBER(SEARCH("C-O△",'03_36格明細'!$K23)),1,0))</f>
        <v>0</v>
      </c>
      <c r="D23" s="32">
        <f>IF(ISNUMBER(SEARCH("C-L●",'03_36格明細'!$K23)),2,IF(ISNUMBER(SEARCH("C-L△",'03_36格明細'!$K23)),1,0))</f>
        <v>0</v>
      </c>
      <c r="E23" s="32">
        <f>IF(ISNUMBER(SEARCH("C-P●",'03_36格明細'!$K23)),2,IF(ISNUMBER(SEARCH("C-P△",'03_36格明細'!$K23)),1,0))</f>
        <v>0</v>
      </c>
      <c r="F23" s="32">
        <f>IF(ISNUMBER(SEARCH("C-A●",'03_36格明細'!$K23)),2,IF(ISNUMBER(SEARCH("C-A△",'03_36格明細'!$K23)),1,0))</f>
        <v>0</v>
      </c>
      <c r="G23" s="32">
        <f>IF(ISNUMBER(SEARCH("C-O●",'03_36格明細'!$N23)),2,IF(ISNUMBER(SEARCH("C-O△",'03_36格明細'!$N23)),1,0))</f>
        <v>0</v>
      </c>
      <c r="H23" s="32">
        <f>IF(ISNUMBER(SEARCH("C-L●",'03_36格明細'!$N23)),2,IF(ISNUMBER(SEARCH("C-L△",'03_36格明細'!$N23)),1,0))</f>
        <v>0</v>
      </c>
      <c r="I23" s="32">
        <f>IF(ISNUMBER(SEARCH("C-P●",'03_36格明細'!$N23)),2,IF(ISNUMBER(SEARCH("C-P△",'03_36格明細'!$N23)),1,0))</f>
        <v>0</v>
      </c>
      <c r="J23" s="32">
        <f>IF(ISNUMBER(SEARCH("C-A●",'03_36格明細'!$N23)),2,IF(ISNUMBER(SEARCH("C-A△",'03_36格明細'!$N23)),1,0))</f>
        <v>0</v>
      </c>
    </row>
    <row r="24" spans="1:10" ht="24" customHeight="1">
      <c r="A24" s="22" t="s">
        <v>418</v>
      </c>
      <c r="B24" s="22" t="s">
        <v>405</v>
      </c>
      <c r="C24" s="32">
        <f>IF(ISNUMBER(SEARCH("C-O●",'03_36格明細'!$K24)),2,IF(ISNUMBER(SEARCH("C-O△",'03_36格明細'!$K24)),1,0))</f>
        <v>0</v>
      </c>
      <c r="D24" s="32">
        <f>IF(ISNUMBER(SEARCH("C-L●",'03_36格明細'!$K24)),2,IF(ISNUMBER(SEARCH("C-L△",'03_36格明細'!$K24)),1,0))</f>
        <v>0</v>
      </c>
      <c r="E24" s="32">
        <f>IF(ISNUMBER(SEARCH("C-P●",'03_36格明細'!$K24)),2,IF(ISNUMBER(SEARCH("C-P△",'03_36格明細'!$K24)),1,0))</f>
        <v>0</v>
      </c>
      <c r="F24" s="32">
        <f>IF(ISNUMBER(SEARCH("C-A●",'03_36格明細'!$K24)),2,IF(ISNUMBER(SEARCH("C-A△",'03_36格明細'!$K24)),1,0))</f>
        <v>0</v>
      </c>
      <c r="G24" s="32">
        <f>IF(ISNUMBER(SEARCH("C-O●",'03_36格明細'!$N24)),2,IF(ISNUMBER(SEARCH("C-O△",'03_36格明細'!$N24)),1,0))</f>
        <v>0</v>
      </c>
      <c r="H24" s="32">
        <f>IF(ISNUMBER(SEARCH("C-L●",'03_36格明細'!$N24)),2,IF(ISNUMBER(SEARCH("C-L△",'03_36格明細'!$N24)),1,0))</f>
        <v>0</v>
      </c>
      <c r="I24" s="32">
        <f>IF(ISNUMBER(SEARCH("C-P●",'03_36格明細'!$N24)),2,IF(ISNUMBER(SEARCH("C-P△",'03_36格明細'!$N24)),1,0))</f>
        <v>0</v>
      </c>
      <c r="J24" s="32">
        <f>IF(ISNUMBER(SEARCH("C-A●",'03_36格明細'!$N24)),2,IF(ISNUMBER(SEARCH("C-A△",'03_36格明細'!$N24)),1,0))</f>
        <v>0</v>
      </c>
    </row>
    <row r="25" spans="1:10" ht="24" customHeight="1">
      <c r="A25" s="22" t="s">
        <v>427</v>
      </c>
      <c r="B25" s="22" t="s">
        <v>405</v>
      </c>
      <c r="C25" s="32">
        <f>IF(ISNUMBER(SEARCH("C-O●",'03_36格明細'!$K25)),2,IF(ISNUMBER(SEARCH("C-O△",'03_36格明細'!$K25)),1,0))</f>
        <v>0</v>
      </c>
      <c r="D25" s="32">
        <f>IF(ISNUMBER(SEARCH("C-L●",'03_36格明細'!$K25)),2,IF(ISNUMBER(SEARCH("C-L△",'03_36格明細'!$K25)),1,0))</f>
        <v>0</v>
      </c>
      <c r="E25" s="32">
        <f>IF(ISNUMBER(SEARCH("C-P●",'03_36格明細'!$K25)),2,IF(ISNUMBER(SEARCH("C-P△",'03_36格明細'!$K25)),1,0))</f>
        <v>0</v>
      </c>
      <c r="F25" s="32">
        <f>IF(ISNUMBER(SEARCH("C-A●",'03_36格明細'!$K25)),2,IF(ISNUMBER(SEARCH("C-A△",'03_36格明細'!$K25)),1,0))</f>
        <v>0</v>
      </c>
      <c r="G25" s="32">
        <f>IF(ISNUMBER(SEARCH("C-O●",'03_36格明細'!$N25)),2,IF(ISNUMBER(SEARCH("C-O△",'03_36格明細'!$N25)),1,0))</f>
        <v>0</v>
      </c>
      <c r="H25" s="32">
        <f>IF(ISNUMBER(SEARCH("C-L●",'03_36格明細'!$N25)),2,IF(ISNUMBER(SEARCH("C-L△",'03_36格明細'!$N25)),1,0))</f>
        <v>0</v>
      </c>
      <c r="I25" s="32">
        <f>IF(ISNUMBER(SEARCH("C-P●",'03_36格明細'!$N25)),2,IF(ISNUMBER(SEARCH("C-P△",'03_36格明細'!$N25)),1,0))</f>
        <v>0</v>
      </c>
      <c r="J25" s="32">
        <f>IF(ISNUMBER(SEARCH("C-A●",'03_36格明細'!$N25)),2,IF(ISNUMBER(SEARCH("C-A△",'03_36格明細'!$N25)),1,0))</f>
        <v>0</v>
      </c>
    </row>
    <row r="26" spans="1:10" ht="24" customHeight="1">
      <c r="A26" s="22" t="s">
        <v>437</v>
      </c>
      <c r="B26" s="22" t="s">
        <v>405</v>
      </c>
      <c r="C26" s="32">
        <f>IF(ISNUMBER(SEARCH("C-O●",'03_36格明細'!$K26)),2,IF(ISNUMBER(SEARCH("C-O△",'03_36格明細'!$K26)),1,0))</f>
        <v>0</v>
      </c>
      <c r="D26" s="32">
        <f>IF(ISNUMBER(SEARCH("C-L●",'03_36格明細'!$K26)),2,IF(ISNUMBER(SEARCH("C-L△",'03_36格明細'!$K26)),1,0))</f>
        <v>0</v>
      </c>
      <c r="E26" s="32">
        <f>IF(ISNUMBER(SEARCH("C-P●",'03_36格明細'!$K26)),2,IF(ISNUMBER(SEARCH("C-P△",'03_36格明細'!$K26)),1,0))</f>
        <v>0</v>
      </c>
      <c r="F26" s="32">
        <f>IF(ISNUMBER(SEARCH("C-A●",'03_36格明細'!$K26)),2,IF(ISNUMBER(SEARCH("C-A△",'03_36格明細'!$K26)),1,0))</f>
        <v>0</v>
      </c>
      <c r="G26" s="32">
        <f>IF(ISNUMBER(SEARCH("C-O●",'03_36格明細'!$N26)),2,IF(ISNUMBER(SEARCH("C-O△",'03_36格明細'!$N26)),1,0))</f>
        <v>0</v>
      </c>
      <c r="H26" s="32">
        <f>IF(ISNUMBER(SEARCH("C-L●",'03_36格明細'!$N26)),2,IF(ISNUMBER(SEARCH("C-L△",'03_36格明細'!$N26)),1,0))</f>
        <v>0</v>
      </c>
      <c r="I26" s="32">
        <f>IF(ISNUMBER(SEARCH("C-P●",'03_36格明細'!$N26)),2,IF(ISNUMBER(SEARCH("C-P△",'03_36格明細'!$N26)),1,0))</f>
        <v>0</v>
      </c>
      <c r="J26" s="32">
        <f>IF(ISNUMBER(SEARCH("C-A●",'03_36格明細'!$N26)),2,IF(ISNUMBER(SEARCH("C-A△",'03_36格明細'!$N26)),1,0))</f>
        <v>0</v>
      </c>
    </row>
    <row r="27" spans="1:10" ht="24" customHeight="1">
      <c r="A27" s="22" t="s">
        <v>446</v>
      </c>
      <c r="B27" s="22" t="s">
        <v>405</v>
      </c>
      <c r="C27" s="32">
        <f>IF(ISNUMBER(SEARCH("C-O●",'03_36格明細'!$K27)),2,IF(ISNUMBER(SEARCH("C-O△",'03_36格明細'!$K27)),1,0))</f>
        <v>0</v>
      </c>
      <c r="D27" s="32">
        <f>IF(ISNUMBER(SEARCH("C-L●",'03_36格明細'!$K27)),2,IF(ISNUMBER(SEARCH("C-L△",'03_36格明細'!$K27)),1,0))</f>
        <v>0</v>
      </c>
      <c r="E27" s="32">
        <f>IF(ISNUMBER(SEARCH("C-P●",'03_36格明細'!$K27)),2,IF(ISNUMBER(SEARCH("C-P△",'03_36格明細'!$K27)),1,0))</f>
        <v>0</v>
      </c>
      <c r="F27" s="32">
        <f>IF(ISNUMBER(SEARCH("C-A●",'03_36格明細'!$K27)),2,IF(ISNUMBER(SEARCH("C-A△",'03_36格明細'!$K27)),1,0))</f>
        <v>0</v>
      </c>
      <c r="G27" s="32">
        <f>IF(ISNUMBER(SEARCH("C-O●",'03_36格明細'!$N27)),2,IF(ISNUMBER(SEARCH("C-O△",'03_36格明細'!$N27)),1,0))</f>
        <v>0</v>
      </c>
      <c r="H27" s="32">
        <f>IF(ISNUMBER(SEARCH("C-L●",'03_36格明細'!$N27)),2,IF(ISNUMBER(SEARCH("C-L△",'03_36格明細'!$N27)),1,0))</f>
        <v>0</v>
      </c>
      <c r="I27" s="32">
        <f>IF(ISNUMBER(SEARCH("C-P●",'03_36格明細'!$N27)),2,IF(ISNUMBER(SEARCH("C-P△",'03_36格明細'!$N27)),1,0))</f>
        <v>0</v>
      </c>
      <c r="J27" s="32">
        <f>IF(ISNUMBER(SEARCH("C-A●",'03_36格明細'!$N27)),2,IF(ISNUMBER(SEARCH("C-A△",'03_36格明細'!$N27)),1,0))</f>
        <v>0</v>
      </c>
    </row>
    <row r="28" spans="1:10" ht="24" customHeight="1">
      <c r="A28" s="22" t="s">
        <v>455</v>
      </c>
      <c r="B28" s="22" t="s">
        <v>405</v>
      </c>
      <c r="C28" s="32">
        <f>IF(ISNUMBER(SEARCH("C-O●",'03_36格明細'!$K28)),2,IF(ISNUMBER(SEARCH("C-O△",'03_36格明細'!$K28)),1,0))</f>
        <v>0</v>
      </c>
      <c r="D28" s="32">
        <f>IF(ISNUMBER(SEARCH("C-L●",'03_36格明細'!$K28)),2,IF(ISNUMBER(SEARCH("C-L△",'03_36格明細'!$K28)),1,0))</f>
        <v>0</v>
      </c>
      <c r="E28" s="32">
        <f>IF(ISNUMBER(SEARCH("C-P●",'03_36格明細'!$K28)),2,IF(ISNUMBER(SEARCH("C-P△",'03_36格明細'!$K28)),1,0))</f>
        <v>0</v>
      </c>
      <c r="F28" s="32">
        <f>IF(ISNUMBER(SEARCH("C-A●",'03_36格明細'!$K28)),2,IF(ISNUMBER(SEARCH("C-A△",'03_36格明細'!$K28)),1,0))</f>
        <v>0</v>
      </c>
      <c r="G28" s="32">
        <f>IF(ISNUMBER(SEARCH("C-O●",'03_36格明細'!$N28)),2,IF(ISNUMBER(SEARCH("C-O△",'03_36格明細'!$N28)),1,0))</f>
        <v>0</v>
      </c>
      <c r="H28" s="32">
        <f>IF(ISNUMBER(SEARCH("C-L●",'03_36格明細'!$N28)),2,IF(ISNUMBER(SEARCH("C-L△",'03_36格明細'!$N28)),1,0))</f>
        <v>0</v>
      </c>
      <c r="I28" s="32">
        <f>IF(ISNUMBER(SEARCH("C-P●",'03_36格明細'!$N28)),2,IF(ISNUMBER(SEARCH("C-P△",'03_36格明細'!$N28)),1,0))</f>
        <v>0</v>
      </c>
      <c r="J28" s="32">
        <f>IF(ISNUMBER(SEARCH("C-A●",'03_36格明細'!$N28)),2,IF(ISNUMBER(SEARCH("C-A△",'03_36格明細'!$N28)),1,0))</f>
        <v>0</v>
      </c>
    </row>
    <row r="29" spans="1:10" ht="24" customHeight="1">
      <c r="A29" s="22" t="s">
        <v>464</v>
      </c>
      <c r="B29" s="22" t="s">
        <v>405</v>
      </c>
      <c r="C29" s="32">
        <f>IF(ISNUMBER(SEARCH("C-O●",'03_36格明細'!$K29)),2,IF(ISNUMBER(SEARCH("C-O△",'03_36格明細'!$K29)),1,0))</f>
        <v>0</v>
      </c>
      <c r="D29" s="32">
        <f>IF(ISNUMBER(SEARCH("C-L●",'03_36格明細'!$K29)),2,IF(ISNUMBER(SEARCH("C-L△",'03_36格明細'!$K29)),1,0))</f>
        <v>0</v>
      </c>
      <c r="E29" s="32">
        <f>IF(ISNUMBER(SEARCH("C-P●",'03_36格明細'!$K29)),2,IF(ISNUMBER(SEARCH("C-P△",'03_36格明細'!$K29)),1,0))</f>
        <v>0</v>
      </c>
      <c r="F29" s="32">
        <f>IF(ISNUMBER(SEARCH("C-A●",'03_36格明細'!$K29)),2,IF(ISNUMBER(SEARCH("C-A△",'03_36格明細'!$K29)),1,0))</f>
        <v>0</v>
      </c>
      <c r="G29" s="32">
        <f>IF(ISNUMBER(SEARCH("C-O●",'03_36格明細'!$N29)),2,IF(ISNUMBER(SEARCH("C-O△",'03_36格明細'!$N29)),1,0))</f>
        <v>0</v>
      </c>
      <c r="H29" s="32">
        <f>IF(ISNUMBER(SEARCH("C-L●",'03_36格明細'!$N29)),2,IF(ISNUMBER(SEARCH("C-L△",'03_36格明細'!$N29)),1,0))</f>
        <v>0</v>
      </c>
      <c r="I29" s="32">
        <f>IF(ISNUMBER(SEARCH("C-P●",'03_36格明細'!$N29)),2,IF(ISNUMBER(SEARCH("C-P△",'03_36格明細'!$N29)),1,0))</f>
        <v>0</v>
      </c>
      <c r="J29" s="32">
        <f>IF(ISNUMBER(SEARCH("C-A●",'03_36格明細'!$N29)),2,IF(ISNUMBER(SEARCH("C-A△",'03_36格明細'!$N29)),1,0))</f>
        <v>0</v>
      </c>
    </row>
    <row r="30" spans="1:10" ht="24" customHeight="1">
      <c r="A30" s="22" t="s">
        <v>473</v>
      </c>
      <c r="B30" s="22" t="s">
        <v>405</v>
      </c>
      <c r="C30" s="32">
        <f>IF(ISNUMBER(SEARCH("C-O●",'03_36格明細'!$K30)),2,IF(ISNUMBER(SEARCH("C-O△",'03_36格明細'!$K30)),1,0))</f>
        <v>0</v>
      </c>
      <c r="D30" s="32">
        <f>IF(ISNUMBER(SEARCH("C-L●",'03_36格明細'!$K30)),2,IF(ISNUMBER(SEARCH("C-L△",'03_36格明細'!$K30)),1,0))</f>
        <v>0</v>
      </c>
      <c r="E30" s="32">
        <f>IF(ISNUMBER(SEARCH("C-P●",'03_36格明細'!$K30)),2,IF(ISNUMBER(SEARCH("C-P△",'03_36格明細'!$K30)),1,0))</f>
        <v>0</v>
      </c>
      <c r="F30" s="32">
        <f>IF(ISNUMBER(SEARCH("C-A●",'03_36格明細'!$K30)),2,IF(ISNUMBER(SEARCH("C-A△",'03_36格明細'!$K30)),1,0))</f>
        <v>0</v>
      </c>
      <c r="G30" s="32">
        <f>IF(ISNUMBER(SEARCH("C-O●",'03_36格明細'!$N30)),2,IF(ISNUMBER(SEARCH("C-O△",'03_36格明細'!$N30)),1,0))</f>
        <v>0</v>
      </c>
      <c r="H30" s="32">
        <f>IF(ISNUMBER(SEARCH("C-L●",'03_36格明細'!$N30)),2,IF(ISNUMBER(SEARCH("C-L△",'03_36格明細'!$N30)),1,0))</f>
        <v>0</v>
      </c>
      <c r="I30" s="32">
        <f>IF(ISNUMBER(SEARCH("C-P●",'03_36格明細'!$N30)),2,IF(ISNUMBER(SEARCH("C-P△",'03_36格明細'!$N30)),1,0))</f>
        <v>0</v>
      </c>
      <c r="J30" s="32">
        <f>IF(ISNUMBER(SEARCH("C-A●",'03_36格明細'!$N30)),2,IF(ISNUMBER(SEARCH("C-A△",'03_36格明細'!$N30)),1,0))</f>
        <v>0</v>
      </c>
    </row>
    <row r="31" spans="1:10" ht="24" customHeight="1">
      <c r="A31" s="22" t="s">
        <v>482</v>
      </c>
      <c r="B31" s="22" t="s">
        <v>405</v>
      </c>
      <c r="C31" s="32">
        <f>IF(ISNUMBER(SEARCH("C-O●",'03_36格明細'!$K31)),2,IF(ISNUMBER(SEARCH("C-O△",'03_36格明細'!$K31)),1,0))</f>
        <v>0</v>
      </c>
      <c r="D31" s="32">
        <f>IF(ISNUMBER(SEARCH("C-L●",'03_36格明細'!$K31)),2,IF(ISNUMBER(SEARCH("C-L△",'03_36格明細'!$K31)),1,0))</f>
        <v>0</v>
      </c>
      <c r="E31" s="32">
        <f>IF(ISNUMBER(SEARCH("C-P●",'03_36格明細'!$K31)),2,IF(ISNUMBER(SEARCH("C-P△",'03_36格明細'!$K31)),1,0))</f>
        <v>0</v>
      </c>
      <c r="F31" s="32">
        <f>IF(ISNUMBER(SEARCH("C-A●",'03_36格明細'!$K31)),2,IF(ISNUMBER(SEARCH("C-A△",'03_36格明細'!$K31)),1,0))</f>
        <v>0</v>
      </c>
      <c r="G31" s="32">
        <f>IF(ISNUMBER(SEARCH("C-O●",'03_36格明細'!$N31)),2,IF(ISNUMBER(SEARCH("C-O△",'03_36格明細'!$N31)),1,0))</f>
        <v>0</v>
      </c>
      <c r="H31" s="32">
        <f>IF(ISNUMBER(SEARCH("C-L●",'03_36格明細'!$N31)),2,IF(ISNUMBER(SEARCH("C-L△",'03_36格明細'!$N31)),1,0))</f>
        <v>0</v>
      </c>
      <c r="I31" s="32">
        <f>IF(ISNUMBER(SEARCH("C-P●",'03_36格明細'!$N31)),2,IF(ISNUMBER(SEARCH("C-P△",'03_36格明細'!$N31)),1,0))</f>
        <v>0</v>
      </c>
      <c r="J31" s="32">
        <f>IF(ISNUMBER(SEARCH("C-A●",'03_36格明細'!$N31)),2,IF(ISNUMBER(SEARCH("C-A△",'03_36格明細'!$N31)),1,0))</f>
        <v>0</v>
      </c>
    </row>
    <row r="32" spans="1:10" ht="24" customHeight="1">
      <c r="A32" s="22" t="s">
        <v>493</v>
      </c>
      <c r="B32" s="22" t="s">
        <v>491</v>
      </c>
      <c r="C32" s="32">
        <f>IF(ISNUMBER(SEARCH("S-O●",'03_36格明細'!$K32)),2,IF(ISNUMBER(SEARCH("S-O△",'03_36格明細'!$K32)),1,0))</f>
        <v>2</v>
      </c>
      <c r="D32" s="32">
        <f>IF(ISNUMBER(SEARCH("S-L●",'03_36格明細'!$K32)),2,IF(ISNUMBER(SEARCH("S-L△",'03_36格明細'!$K32)),1,0))</f>
        <v>0</v>
      </c>
      <c r="E32" s="32">
        <f>IF(ISNUMBER(SEARCH("S-P●",'03_36格明細'!$K32)),2,IF(ISNUMBER(SEARCH("S-P△",'03_36格明細'!$K32)),1,0))</f>
        <v>2</v>
      </c>
      <c r="F32" s="32">
        <f>IF(ISNUMBER(SEARCH("S-A●",'03_36格明細'!$K32)),2,IF(ISNUMBER(SEARCH("S-A△",'03_36格明細'!$K32)),1,0))</f>
        <v>2</v>
      </c>
      <c r="G32" s="32">
        <f>IF(ISNUMBER(SEARCH("S-O●",'03_36格明細'!$N32)),2,IF(ISNUMBER(SEARCH("S-O△",'03_36格明細'!$N32)),1,0))</f>
        <v>2</v>
      </c>
      <c r="H32" s="32">
        <f>IF(ISNUMBER(SEARCH("S-L●",'03_36格明細'!$N32)),2,IF(ISNUMBER(SEARCH("S-L△",'03_36格明細'!$N32)),1,0))</f>
        <v>2</v>
      </c>
      <c r="I32" s="32">
        <f>IF(ISNUMBER(SEARCH("S-P●",'03_36格明細'!$N32)),2,IF(ISNUMBER(SEARCH("S-P△",'03_36格明細'!$N32)),1,0))</f>
        <v>2</v>
      </c>
      <c r="J32" s="32">
        <f>IF(ISNUMBER(SEARCH("S-A●",'03_36格明細'!$N32)),2,IF(ISNUMBER(SEARCH("S-A△",'03_36格明細'!$N32)),1,0))</f>
        <v>2</v>
      </c>
    </row>
    <row r="33" spans="1:10" ht="24" customHeight="1">
      <c r="A33" s="22" t="s">
        <v>508</v>
      </c>
      <c r="B33" s="22" t="s">
        <v>491</v>
      </c>
      <c r="C33" s="32">
        <f>IF(ISNUMBER(SEARCH("S-O●",'03_36格明細'!$K33)),2,IF(ISNUMBER(SEARCH("S-O△",'03_36格明細'!$K33)),1,0))</f>
        <v>2</v>
      </c>
      <c r="D33" s="32">
        <f>IF(ISNUMBER(SEARCH("S-L●",'03_36格明細'!$K33)),2,IF(ISNUMBER(SEARCH("S-L△",'03_36格明細'!$K33)),1,0))</f>
        <v>0</v>
      </c>
      <c r="E33" s="32">
        <f>IF(ISNUMBER(SEARCH("S-P●",'03_36格明細'!$K33)),2,IF(ISNUMBER(SEARCH("S-P△",'03_36格明細'!$K33)),1,0))</f>
        <v>0</v>
      </c>
      <c r="F33" s="32">
        <f>IF(ISNUMBER(SEARCH("S-A●",'03_36格明細'!$K33)),2,IF(ISNUMBER(SEARCH("S-A△",'03_36格明細'!$K33)),1,0))</f>
        <v>0</v>
      </c>
      <c r="G33" s="32">
        <f>IF(ISNUMBER(SEARCH("S-O●",'03_36格明細'!$N33)),2,IF(ISNUMBER(SEARCH("S-O△",'03_36格明細'!$N33)),1,0))</f>
        <v>2</v>
      </c>
      <c r="H33" s="32">
        <f>IF(ISNUMBER(SEARCH("S-L●",'03_36格明細'!$N33)),2,IF(ISNUMBER(SEARCH("S-L△",'03_36格明細'!$N33)),1,0))</f>
        <v>2</v>
      </c>
      <c r="I33" s="32">
        <f>IF(ISNUMBER(SEARCH("S-P●",'03_36格明細'!$N33)),2,IF(ISNUMBER(SEARCH("S-P△",'03_36格明細'!$N33)),1,0))</f>
        <v>2</v>
      </c>
      <c r="J33" s="32">
        <f>IF(ISNUMBER(SEARCH("S-A●",'03_36格明細'!$N33)),2,IF(ISNUMBER(SEARCH("S-A△",'03_36格明細'!$N33)),1,0))</f>
        <v>2</v>
      </c>
    </row>
    <row r="34" spans="1:10" ht="24" customHeight="1">
      <c r="A34" s="22" t="s">
        <v>521</v>
      </c>
      <c r="B34" s="22" t="s">
        <v>491</v>
      </c>
      <c r="C34" s="32">
        <f>IF(ISNUMBER(SEARCH("S-O●",'03_36格明細'!$K34)),2,IF(ISNUMBER(SEARCH("S-O△",'03_36格明細'!$K34)),1,0))</f>
        <v>0</v>
      </c>
      <c r="D34" s="32">
        <f>IF(ISNUMBER(SEARCH("S-L●",'03_36格明細'!$K34)),2,IF(ISNUMBER(SEARCH("S-L△",'03_36格明細'!$K34)),1,0))</f>
        <v>0</v>
      </c>
      <c r="E34" s="32">
        <f>IF(ISNUMBER(SEARCH("S-P●",'03_36格明細'!$K34)),2,IF(ISNUMBER(SEARCH("S-P△",'03_36格明細'!$K34)),1,0))</f>
        <v>0</v>
      </c>
      <c r="F34" s="32">
        <f>IF(ISNUMBER(SEARCH("S-A●",'03_36格明細'!$K34)),2,IF(ISNUMBER(SEARCH("S-A△",'03_36格明細'!$K34)),1,0))</f>
        <v>0</v>
      </c>
      <c r="G34" s="32">
        <f>IF(ISNUMBER(SEARCH("S-O●",'03_36格明細'!$N34)),2,IF(ISNUMBER(SEARCH("S-O△",'03_36格明細'!$N34)),1,0))</f>
        <v>0</v>
      </c>
      <c r="H34" s="32">
        <f>IF(ISNUMBER(SEARCH("S-L●",'03_36格明細'!$N34)),2,IF(ISNUMBER(SEARCH("S-L△",'03_36格明細'!$N34)),1,0))</f>
        <v>2</v>
      </c>
      <c r="I34" s="32">
        <f>IF(ISNUMBER(SEARCH("S-P●",'03_36格明細'!$N34)),2,IF(ISNUMBER(SEARCH("S-P△",'03_36格明細'!$N34)),1,0))</f>
        <v>2</v>
      </c>
      <c r="J34" s="32">
        <f>IF(ISNUMBER(SEARCH("S-A●",'03_36格明細'!$N34)),2,IF(ISNUMBER(SEARCH("S-A△",'03_36格明細'!$N34)),1,0))</f>
        <v>2</v>
      </c>
    </row>
    <row r="35" spans="1:10" ht="24" customHeight="1">
      <c r="A35" s="22" t="s">
        <v>534</v>
      </c>
      <c r="B35" s="22" t="s">
        <v>491</v>
      </c>
      <c r="C35" s="32">
        <f>IF(ISNUMBER(SEARCH("S-O●",'03_36格明細'!$K35)),2,IF(ISNUMBER(SEARCH("S-O△",'03_36格明細'!$K35)),1,0))</f>
        <v>0</v>
      </c>
      <c r="D35" s="32">
        <f>IF(ISNUMBER(SEARCH("S-L●",'03_36格明細'!$K35)),2,IF(ISNUMBER(SEARCH("S-L△",'03_36格明細'!$K35)),1,0))</f>
        <v>0</v>
      </c>
      <c r="E35" s="32">
        <f>IF(ISNUMBER(SEARCH("S-P●",'03_36格明細'!$K35)),2,IF(ISNUMBER(SEARCH("S-P△",'03_36格明細'!$K35)),1,0))</f>
        <v>0</v>
      </c>
      <c r="F35" s="32">
        <f>IF(ISNUMBER(SEARCH("S-A●",'03_36格明細'!$K35)),2,IF(ISNUMBER(SEARCH("S-A△",'03_36格明細'!$K35)),1,0))</f>
        <v>0</v>
      </c>
      <c r="G35" s="32">
        <f>IF(ISNUMBER(SEARCH("S-O●",'03_36格明細'!$N35)),2,IF(ISNUMBER(SEARCH("S-O△",'03_36格明細'!$N35)),1,0))</f>
        <v>0</v>
      </c>
      <c r="H35" s="32">
        <f>IF(ISNUMBER(SEARCH("S-L●",'03_36格明細'!$N35)),2,IF(ISNUMBER(SEARCH("S-L△",'03_36格明細'!$N35)),1,0))</f>
        <v>2</v>
      </c>
      <c r="I35" s="32">
        <f>IF(ISNUMBER(SEARCH("S-P●",'03_36格明細'!$N35)),2,IF(ISNUMBER(SEARCH("S-P△",'03_36格明細'!$N35)),1,0))</f>
        <v>2</v>
      </c>
      <c r="J35" s="32">
        <f>IF(ISNUMBER(SEARCH("S-A●",'03_36格明細'!$N35)),2,IF(ISNUMBER(SEARCH("S-A△",'03_36格明細'!$N35)),1,0))</f>
        <v>2</v>
      </c>
    </row>
    <row r="36" spans="1:10" ht="24" customHeight="1">
      <c r="A36" s="22" t="s">
        <v>546</v>
      </c>
      <c r="B36" s="22" t="s">
        <v>491</v>
      </c>
      <c r="C36" s="32">
        <f>IF(ISNUMBER(SEARCH("S-O●",'03_36格明細'!$K36)),2,IF(ISNUMBER(SEARCH("S-O△",'03_36格明細'!$K36)),1,0))</f>
        <v>0</v>
      </c>
      <c r="D36" s="32">
        <f>IF(ISNUMBER(SEARCH("S-L●",'03_36格明細'!$K36)),2,IF(ISNUMBER(SEARCH("S-L△",'03_36格明細'!$K36)),1,0))</f>
        <v>0</v>
      </c>
      <c r="E36" s="32">
        <f>IF(ISNUMBER(SEARCH("S-P●",'03_36格明細'!$K36)),2,IF(ISNUMBER(SEARCH("S-P△",'03_36格明細'!$K36)),1,0))</f>
        <v>0</v>
      </c>
      <c r="F36" s="32">
        <f>IF(ISNUMBER(SEARCH("S-A●",'03_36格明細'!$K36)),2,IF(ISNUMBER(SEARCH("S-A△",'03_36格明細'!$K36)),1,0))</f>
        <v>0</v>
      </c>
      <c r="G36" s="32">
        <f>IF(ISNUMBER(SEARCH("S-O●",'03_36格明細'!$N36)),2,IF(ISNUMBER(SEARCH("S-O△",'03_36格明細'!$N36)),1,0))</f>
        <v>0</v>
      </c>
      <c r="H36" s="32">
        <f>IF(ISNUMBER(SEARCH("S-L●",'03_36格明細'!$N36)),2,IF(ISNUMBER(SEARCH("S-L△",'03_36格明細'!$N36)),1,0))</f>
        <v>2</v>
      </c>
      <c r="I36" s="32">
        <f>IF(ISNUMBER(SEARCH("S-P●",'03_36格明細'!$N36)),2,IF(ISNUMBER(SEARCH("S-P△",'03_36格明細'!$N36)),1,0))</f>
        <v>2</v>
      </c>
      <c r="J36" s="32">
        <f>IF(ISNUMBER(SEARCH("S-A●",'03_36格明細'!$N36)),2,IF(ISNUMBER(SEARCH("S-A△",'03_36格明細'!$N36)),1,0))</f>
        <v>2</v>
      </c>
    </row>
    <row r="37" spans="1:10" ht="24" customHeight="1">
      <c r="A37" s="22" t="s">
        <v>557</v>
      </c>
      <c r="B37" s="22" t="s">
        <v>491</v>
      </c>
      <c r="C37" s="32">
        <f>IF(ISNUMBER(SEARCH("S-O●",'03_36格明細'!$K37)),2,IF(ISNUMBER(SEARCH("S-O△",'03_36格明細'!$K37)),1,0))</f>
        <v>0</v>
      </c>
      <c r="D37" s="32">
        <f>IF(ISNUMBER(SEARCH("S-L●",'03_36格明細'!$K37)),2,IF(ISNUMBER(SEARCH("S-L△",'03_36格明細'!$K37)),1,0))</f>
        <v>0</v>
      </c>
      <c r="E37" s="32">
        <f>IF(ISNUMBER(SEARCH("S-P●",'03_36格明細'!$K37)),2,IF(ISNUMBER(SEARCH("S-P△",'03_36格明細'!$K37)),1,0))</f>
        <v>0</v>
      </c>
      <c r="F37" s="32">
        <f>IF(ISNUMBER(SEARCH("S-A●",'03_36格明細'!$K37)),2,IF(ISNUMBER(SEARCH("S-A△",'03_36格明細'!$K37)),1,0))</f>
        <v>0</v>
      </c>
      <c r="G37" s="32">
        <f>IF(ISNUMBER(SEARCH("S-O●",'03_36格明細'!$N37)),2,IF(ISNUMBER(SEARCH("S-O△",'03_36格明細'!$N37)),1,0))</f>
        <v>0</v>
      </c>
      <c r="H37" s="32">
        <f>IF(ISNUMBER(SEARCH("S-L●",'03_36格明細'!$N37)),2,IF(ISNUMBER(SEARCH("S-L△",'03_36格明細'!$N37)),1,0))</f>
        <v>2</v>
      </c>
      <c r="I37" s="32">
        <f>IF(ISNUMBER(SEARCH("S-P●",'03_36格明細'!$N37)),2,IF(ISNUMBER(SEARCH("S-P△",'03_36格明細'!$N37)),1,0))</f>
        <v>2</v>
      </c>
      <c r="J37" s="32">
        <f>IF(ISNUMBER(SEARCH("S-A●",'03_36格明細'!$N37)),2,IF(ISNUMBER(SEARCH("S-A△",'03_36格明細'!$N37)),1,0))</f>
        <v>2</v>
      </c>
    </row>
    <row r="38" spans="1:10" ht="24" customHeight="1">
      <c r="A38" s="22" t="s">
        <v>569</v>
      </c>
      <c r="B38" s="22" t="s">
        <v>491</v>
      </c>
      <c r="C38" s="32">
        <f>IF(ISNUMBER(SEARCH("S-O●",'03_36格明細'!$K38)),2,IF(ISNUMBER(SEARCH("S-O△",'03_36格明細'!$K38)),1,0))</f>
        <v>0</v>
      </c>
      <c r="D38" s="32">
        <f>IF(ISNUMBER(SEARCH("S-L●",'03_36格明細'!$K38)),2,IF(ISNUMBER(SEARCH("S-L△",'03_36格明細'!$K38)),1,0))</f>
        <v>0</v>
      </c>
      <c r="E38" s="32">
        <f>IF(ISNUMBER(SEARCH("S-P●",'03_36格明細'!$K38)),2,IF(ISNUMBER(SEARCH("S-P△",'03_36格明細'!$K38)),1,0))</f>
        <v>0</v>
      </c>
      <c r="F38" s="32">
        <f>IF(ISNUMBER(SEARCH("S-A●",'03_36格明細'!$K38)),2,IF(ISNUMBER(SEARCH("S-A△",'03_36格明細'!$K38)),1,0))</f>
        <v>0</v>
      </c>
      <c r="G38" s="32">
        <f>IF(ISNUMBER(SEARCH("S-O●",'03_36格明細'!$N38)),2,IF(ISNUMBER(SEARCH("S-O△",'03_36格明細'!$N38)),1,0))</f>
        <v>0</v>
      </c>
      <c r="H38" s="32">
        <f>IF(ISNUMBER(SEARCH("S-L●",'03_36格明細'!$N38)),2,IF(ISNUMBER(SEARCH("S-L△",'03_36格明細'!$N38)),1,0))</f>
        <v>0</v>
      </c>
      <c r="I38" s="32">
        <f>IF(ISNUMBER(SEARCH("S-P●",'03_36格明細'!$N38)),2,IF(ISNUMBER(SEARCH("S-P△",'03_36格明細'!$N38)),1,0))</f>
        <v>2</v>
      </c>
      <c r="J38" s="32">
        <f>IF(ISNUMBER(SEARCH("S-A●",'03_36格明細'!$N38)),2,IF(ISNUMBER(SEARCH("S-A△",'03_36格明細'!$N38)),1,0))</f>
        <v>2</v>
      </c>
    </row>
    <row r="39" spans="1:10" ht="24" customHeight="1">
      <c r="A39" s="22" t="s">
        <v>581</v>
      </c>
      <c r="B39" s="22" t="s">
        <v>491</v>
      </c>
      <c r="C39" s="32">
        <f>IF(ISNUMBER(SEARCH("S-O●",'03_36格明細'!$K39)),2,IF(ISNUMBER(SEARCH("S-O△",'03_36格明細'!$K39)),1,0))</f>
        <v>0</v>
      </c>
      <c r="D39" s="32">
        <f>IF(ISNUMBER(SEARCH("S-L●",'03_36格明細'!$K39)),2,IF(ISNUMBER(SEARCH("S-L△",'03_36格明細'!$K39)),1,0))</f>
        <v>0</v>
      </c>
      <c r="E39" s="32">
        <f>IF(ISNUMBER(SEARCH("S-P●",'03_36格明細'!$K39)),2,IF(ISNUMBER(SEARCH("S-P△",'03_36格明細'!$K39)),1,0))</f>
        <v>2</v>
      </c>
      <c r="F39" s="32">
        <f>IF(ISNUMBER(SEARCH("S-A●",'03_36格明細'!$K39)),2,IF(ISNUMBER(SEARCH("S-A△",'03_36格明細'!$K39)),1,0))</f>
        <v>2</v>
      </c>
      <c r="G39" s="32">
        <f>IF(ISNUMBER(SEARCH("S-O●",'03_36格明細'!$N39)),2,IF(ISNUMBER(SEARCH("S-O△",'03_36格明細'!$N39)),1,0))</f>
        <v>0</v>
      </c>
      <c r="H39" s="32">
        <f>IF(ISNUMBER(SEARCH("S-L●",'03_36格明細'!$N39)),2,IF(ISNUMBER(SEARCH("S-L△",'03_36格明細'!$N39)),1,0))</f>
        <v>0</v>
      </c>
      <c r="I39" s="32">
        <f>IF(ISNUMBER(SEARCH("S-P●",'03_36格明細'!$N39)),2,IF(ISNUMBER(SEARCH("S-P△",'03_36格明細'!$N39)),1,0))</f>
        <v>2</v>
      </c>
      <c r="J39" s="32">
        <f>IF(ISNUMBER(SEARCH("S-A●",'03_36格明細'!$N39)),2,IF(ISNUMBER(SEARCH("S-A△",'03_36格明細'!$N39)),1,0))</f>
        <v>2</v>
      </c>
    </row>
    <row r="40" spans="1:10" ht="24" customHeight="1">
      <c r="A40" s="22" t="s">
        <v>592</v>
      </c>
      <c r="B40" s="22" t="s">
        <v>491</v>
      </c>
      <c r="C40" s="32">
        <f>IF(ISNUMBER(SEARCH("S-O●",'03_36格明細'!$K40)),2,IF(ISNUMBER(SEARCH("S-O△",'03_36格明細'!$K40)),1,0))</f>
        <v>0</v>
      </c>
      <c r="D40" s="32">
        <f>IF(ISNUMBER(SEARCH("S-L●",'03_36格明細'!$K40)),2,IF(ISNUMBER(SEARCH("S-L△",'03_36格明細'!$K40)),1,0))</f>
        <v>0</v>
      </c>
      <c r="E40" s="32">
        <f>IF(ISNUMBER(SEARCH("S-P●",'03_36格明細'!$K40)),2,IF(ISNUMBER(SEARCH("S-P△",'03_36格明細'!$K40)),1,0))</f>
        <v>2</v>
      </c>
      <c r="F40" s="32">
        <f>IF(ISNUMBER(SEARCH("S-A●",'03_36格明細'!$K40)),2,IF(ISNUMBER(SEARCH("S-A△",'03_36格明細'!$K40)),1,0))</f>
        <v>2</v>
      </c>
      <c r="G40" s="32">
        <f>IF(ISNUMBER(SEARCH("S-O●",'03_36格明細'!$N40)),2,IF(ISNUMBER(SEARCH("S-O△",'03_36格明細'!$N40)),1,0))</f>
        <v>0</v>
      </c>
      <c r="H40" s="32">
        <f>IF(ISNUMBER(SEARCH("S-L●",'03_36格明細'!$N40)),2,IF(ISNUMBER(SEARCH("S-L△",'03_36格明細'!$N40)),1,0))</f>
        <v>0</v>
      </c>
      <c r="I40" s="32">
        <f>IF(ISNUMBER(SEARCH("S-P●",'03_36格明細'!$N40)),2,IF(ISNUMBER(SEARCH("S-P△",'03_36格明細'!$N40)),1,0))</f>
        <v>2</v>
      </c>
      <c r="J40" s="32">
        <f>IF(ISNUMBER(SEARCH("S-A●",'03_36格明細'!$N40)),2,IF(ISNUMBER(SEARCH("S-A△",'03_36格明細'!$N40)),1,0))</f>
        <v>2</v>
      </c>
    </row>
  </sheetData>
  <mergeCells count="2">
    <mergeCell ref="A1:J1"/>
    <mergeCell ref="A2:J2"/>
  </mergeCells>
  <phoneticPr fontId="37"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01_說明</vt:lpstr>
      <vt:lpstr>02_案件假設</vt:lpstr>
      <vt:lpstr>03_36格明細</vt:lpstr>
      <vt:lpstr>04_16格摘要</vt:lpstr>
      <vt:lpstr>05_Route流程</vt:lpstr>
      <vt:lpstr>06_Common_Knowledge</vt:lpstr>
      <vt:lpstr>07_Logic結論</vt:lpstr>
      <vt:lpstr>08_官方來源</vt:lpstr>
      <vt:lpstr>09_計算_勿刪</vt:lpstr>
      <vt:lpstr>02B_型態比較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陳中成Dale</dc:creator>
  <cp:lastModifiedBy>陳中成Dale</cp:lastModifiedBy>
  <dcterms:created xsi:type="dcterms:W3CDTF">2026-09-08T09:34:33Z</dcterms:created>
  <dcterms:modified xsi:type="dcterms:W3CDTF">2026-09-08T09:34:33Z</dcterms:modified>
</cp:coreProperties>
</file>